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5/Licitações/90008-2025 PE - CONEXÕES, VÁLVULAS E TRANSIÇÕES EM PEAD/4. Edital e Lista (ANEXO I)/"/>
    </mc:Choice>
  </mc:AlternateContent>
  <xr:revisionPtr revIDLastSave="41" documentId="13_ncr:1_{2AEEA8CB-AAB2-400F-9165-0EC4FC1E56A9}" xr6:coauthVersionLast="47" xr6:coauthVersionMax="47" xr10:uidLastSave="{AC5B7CD1-830B-440D-B271-4A7DE9EAFC62}"/>
  <bookViews>
    <workbookView xWindow="-120" yWindow="-120" windowWidth="29040" windowHeight="15840" activeTab="4" xr2:uid="{00000000-000D-0000-FFFF-FFFF00000000}"/>
  </bookViews>
  <sheets>
    <sheet name="QUADRO ICMS" sheetId="5" r:id="rId1"/>
    <sheet name="QR - GRUPO 1" sheetId="1" r:id="rId2"/>
    <sheet name="QR - GRUPO 2" sheetId="9" r:id="rId3"/>
    <sheet name="QR - GRUPO 3" sheetId="10" r:id="rId4"/>
    <sheet name="QR - GRUPO 4" sheetId="11" r:id="rId5"/>
  </sheets>
  <definedNames>
    <definedName name="_xlnm.Print_Area" localSheetId="1">'QR - GRUPO 1'!#REF!</definedName>
    <definedName name="_xlnm.Print_Area" localSheetId="2">'QR - GRUPO 2'!$D$7:$R$8</definedName>
    <definedName name="_xlnm.Print_Area" localSheetId="3">'QR - GRUPO 3'!$D$7:$R$12</definedName>
    <definedName name="_xlnm.Print_Area" localSheetId="4">'QR - GRUPO 4'!$D$7:$R$8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M33" i="1" s="1"/>
  <c r="I34" i="1"/>
  <c r="M34" i="1" s="1"/>
  <c r="I10" i="11"/>
  <c r="M10" i="11" s="1"/>
  <c r="I9" i="11"/>
  <c r="M9" i="11" s="1"/>
  <c r="I10" i="10"/>
  <c r="M10" i="10" s="1"/>
  <c r="P10" i="10" s="1"/>
  <c r="Q10" i="10" s="1"/>
  <c r="I11" i="10"/>
  <c r="M11" i="10" s="1"/>
  <c r="P11" i="10" s="1"/>
  <c r="Q11" i="10" s="1"/>
  <c r="I9" i="10"/>
  <c r="M9" i="10" s="1"/>
  <c r="I10" i="9"/>
  <c r="M10" i="9" s="1"/>
  <c r="P10" i="9" s="1"/>
  <c r="Q10" i="9" s="1"/>
  <c r="I11" i="9"/>
  <c r="M11" i="9" s="1"/>
  <c r="I12" i="9"/>
  <c r="M12" i="9" s="1"/>
  <c r="I13" i="9"/>
  <c r="M13" i="9" s="1"/>
  <c r="I9" i="9"/>
  <c r="M9" i="9" s="1"/>
  <c r="K10" i="11"/>
  <c r="N10" i="11" s="1"/>
  <c r="O10" i="11" s="1"/>
  <c r="K9" i="11"/>
  <c r="N9" i="11" s="1"/>
  <c r="O9" i="11" s="1"/>
  <c r="M11" i="11" s="1"/>
  <c r="K11" i="10"/>
  <c r="N11" i="10" s="1"/>
  <c r="O11" i="10" s="1"/>
  <c r="K10" i="10"/>
  <c r="N10" i="10" s="1"/>
  <c r="O10" i="10" s="1"/>
  <c r="K9" i="10"/>
  <c r="N9" i="10" s="1"/>
  <c r="O9" i="10" s="1"/>
  <c r="K13" i="9"/>
  <c r="N13" i="9" s="1"/>
  <c r="O13" i="9" s="1"/>
  <c r="K12" i="9"/>
  <c r="N12" i="9" s="1"/>
  <c r="O12" i="9" s="1"/>
  <c r="K11" i="9"/>
  <c r="N11" i="9" s="1"/>
  <c r="O11" i="9" s="1"/>
  <c r="K10" i="9"/>
  <c r="N10" i="9" s="1"/>
  <c r="O10" i="9" s="1"/>
  <c r="K9" i="9"/>
  <c r="N9" i="9" s="1"/>
  <c r="O9" i="9" s="1"/>
  <c r="I27" i="1"/>
  <c r="M27" i="1" s="1"/>
  <c r="I9" i="1"/>
  <c r="K34" i="1"/>
  <c r="N34" i="1" s="1"/>
  <c r="O34" i="1" s="1"/>
  <c r="K33" i="1"/>
  <c r="N33" i="1" s="1"/>
  <c r="O33" i="1" s="1"/>
  <c r="K32" i="1"/>
  <c r="N32" i="1" s="1"/>
  <c r="O32" i="1" s="1"/>
  <c r="I32" i="1"/>
  <c r="M32" i="1" s="1"/>
  <c r="K31" i="1"/>
  <c r="N31" i="1" s="1"/>
  <c r="O31" i="1" s="1"/>
  <c r="I31" i="1"/>
  <c r="M31" i="1" s="1"/>
  <c r="K30" i="1"/>
  <c r="N30" i="1" s="1"/>
  <c r="O30" i="1" s="1"/>
  <c r="I30" i="1"/>
  <c r="M30" i="1" s="1"/>
  <c r="K29" i="1"/>
  <c r="N29" i="1" s="1"/>
  <c r="O29" i="1" s="1"/>
  <c r="I29" i="1"/>
  <c r="M29" i="1" s="1"/>
  <c r="P29" i="1" s="1"/>
  <c r="Q29" i="1" s="1"/>
  <c r="K28" i="1"/>
  <c r="N28" i="1" s="1"/>
  <c r="O28" i="1" s="1"/>
  <c r="I28" i="1"/>
  <c r="M28" i="1" s="1"/>
  <c r="K27" i="1"/>
  <c r="N27" i="1" s="1"/>
  <c r="O27" i="1" s="1"/>
  <c r="K26" i="1"/>
  <c r="N26" i="1" s="1"/>
  <c r="O26" i="1" s="1"/>
  <c r="I26" i="1"/>
  <c r="M26" i="1" s="1"/>
  <c r="K25" i="1"/>
  <c r="N25" i="1" s="1"/>
  <c r="O25" i="1" s="1"/>
  <c r="I25" i="1"/>
  <c r="M25" i="1" s="1"/>
  <c r="K24" i="1"/>
  <c r="N24" i="1" s="1"/>
  <c r="O24" i="1" s="1"/>
  <c r="I24" i="1"/>
  <c r="M24" i="1" s="1"/>
  <c r="K23" i="1"/>
  <c r="N23" i="1" s="1"/>
  <c r="O23" i="1" s="1"/>
  <c r="I23" i="1"/>
  <c r="M23" i="1" s="1"/>
  <c r="K22" i="1"/>
  <c r="N22" i="1" s="1"/>
  <c r="O22" i="1" s="1"/>
  <c r="I22" i="1"/>
  <c r="M22" i="1" s="1"/>
  <c r="K21" i="1"/>
  <c r="N21" i="1" s="1"/>
  <c r="O21" i="1" s="1"/>
  <c r="I21" i="1"/>
  <c r="M21" i="1" s="1"/>
  <c r="K20" i="1"/>
  <c r="N20" i="1" s="1"/>
  <c r="O20" i="1" s="1"/>
  <c r="I20" i="1"/>
  <c r="M20" i="1" s="1"/>
  <c r="K19" i="1"/>
  <c r="N19" i="1" s="1"/>
  <c r="O19" i="1" s="1"/>
  <c r="I19" i="1"/>
  <c r="M19" i="1" s="1"/>
  <c r="K18" i="1"/>
  <c r="N18" i="1" s="1"/>
  <c r="O18" i="1" s="1"/>
  <c r="I18" i="1"/>
  <c r="M18" i="1" s="1"/>
  <c r="K17" i="1"/>
  <c r="N17" i="1" s="1"/>
  <c r="O17" i="1" s="1"/>
  <c r="I17" i="1"/>
  <c r="M17" i="1" s="1"/>
  <c r="K16" i="1"/>
  <c r="N16" i="1" s="1"/>
  <c r="O16" i="1" s="1"/>
  <c r="I16" i="1"/>
  <c r="M16" i="1" s="1"/>
  <c r="K15" i="1"/>
  <c r="N15" i="1" s="1"/>
  <c r="O15" i="1" s="1"/>
  <c r="I15" i="1"/>
  <c r="M15" i="1" s="1"/>
  <c r="K14" i="1"/>
  <c r="N14" i="1" s="1"/>
  <c r="O14" i="1" s="1"/>
  <c r="I14" i="1"/>
  <c r="M14" i="1" s="1"/>
  <c r="K13" i="1"/>
  <c r="I13" i="1"/>
  <c r="M13" i="1" s="1"/>
  <c r="K12" i="1"/>
  <c r="N12" i="1" s="1"/>
  <c r="O12" i="1" s="1"/>
  <c r="I12" i="1"/>
  <c r="M12" i="1" s="1"/>
  <c r="K11" i="1"/>
  <c r="N11" i="1" s="1"/>
  <c r="I11" i="1"/>
  <c r="M11" i="1" s="1"/>
  <c r="K10" i="1"/>
  <c r="N10" i="1" s="1"/>
  <c r="O10" i="1" s="1"/>
  <c r="I10" i="1"/>
  <c r="M10" i="1" s="1"/>
  <c r="P19" i="1" l="1"/>
  <c r="Q19" i="1" s="1"/>
  <c r="P9" i="11"/>
  <c r="Q9" i="11" s="1"/>
  <c r="P11" i="11" s="1"/>
  <c r="P13" i="9"/>
  <c r="Q13" i="9" s="1"/>
  <c r="P11" i="1"/>
  <c r="Q11" i="1" s="1"/>
  <c r="O11" i="1"/>
  <c r="N13" i="1"/>
  <c r="P13" i="1" s="1"/>
  <c r="Q13" i="1" s="1"/>
  <c r="P25" i="1"/>
  <c r="Q25" i="1" s="1"/>
  <c r="P17" i="1"/>
  <c r="Q17" i="1" s="1"/>
  <c r="P23" i="1"/>
  <c r="Q23" i="1" s="1"/>
  <c r="P31" i="1"/>
  <c r="Q31" i="1" s="1"/>
  <c r="P11" i="9"/>
  <c r="Q11" i="9" s="1"/>
  <c r="P10" i="11"/>
  <c r="Q10" i="11" s="1"/>
  <c r="M12" i="10"/>
  <c r="P9" i="10"/>
  <c r="Q9" i="10" s="1"/>
  <c r="P12" i="10" s="1"/>
  <c r="M14" i="9"/>
  <c r="P9" i="9"/>
  <c r="Q9" i="9" s="1"/>
  <c r="P12" i="9"/>
  <c r="Q12" i="9" s="1"/>
  <c r="P15" i="1"/>
  <c r="Q15" i="1" s="1"/>
  <c r="P21" i="1"/>
  <c r="Q21" i="1" s="1"/>
  <c r="P27" i="1"/>
  <c r="Q27" i="1" s="1"/>
  <c r="P33" i="1"/>
  <c r="Q33" i="1" s="1"/>
  <c r="P34" i="1"/>
  <c r="Q34" i="1" s="1"/>
  <c r="P10" i="1"/>
  <c r="Q10" i="1" s="1"/>
  <c r="P12" i="1"/>
  <c r="Q12" i="1" s="1"/>
  <c r="P14" i="1"/>
  <c r="Q14" i="1" s="1"/>
  <c r="P16" i="1"/>
  <c r="Q16" i="1" s="1"/>
  <c r="P18" i="1"/>
  <c r="Q18" i="1" s="1"/>
  <c r="P20" i="1"/>
  <c r="Q20" i="1" s="1"/>
  <c r="P22" i="1"/>
  <c r="Q22" i="1" s="1"/>
  <c r="P24" i="1"/>
  <c r="Q24" i="1" s="1"/>
  <c r="P26" i="1"/>
  <c r="Q26" i="1" s="1"/>
  <c r="P28" i="1"/>
  <c r="Q28" i="1" s="1"/>
  <c r="P30" i="1"/>
  <c r="Q30" i="1" s="1"/>
  <c r="P32" i="1"/>
  <c r="Q32" i="1" s="1"/>
  <c r="M9" i="1"/>
  <c r="K9" i="1"/>
  <c r="N9" i="1" s="1"/>
  <c r="O9" i="1" s="1"/>
  <c r="O13" i="1" l="1"/>
  <c r="M35" i="1"/>
  <c r="P14" i="9"/>
  <c r="P9" i="1"/>
  <c r="Q9" i="1" s="1"/>
  <c r="P35" i="1" s="1"/>
</calcChain>
</file>

<file path=xl/sharedStrings.xml><?xml version="1.0" encoding="utf-8"?>
<sst xmlns="http://schemas.openxmlformats.org/spreadsheetml/2006/main" count="226" uniqueCount="90">
  <si>
    <t>ORIGEM</t>
  </si>
  <si>
    <t>DESTINO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</si>
  <si>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</si>
  <si>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</si>
  <si>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</si>
  <si>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</si>
  <si>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</si>
  <si>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</si>
  <si>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</si>
  <si>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</si>
  <si>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</si>
  <si>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</si>
  <si>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</si>
  <si>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</si>
  <si>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</si>
  <si>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</si>
  <si>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</si>
  <si>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</si>
  <si>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</si>
  <si>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</si>
  <si>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RN</t>
  </si>
  <si>
    <t>RS</t>
  </si>
  <si>
    <t>RJ</t>
  </si>
  <si>
    <t>RO</t>
  </si>
  <si>
    <t>RR</t>
  </si>
  <si>
    <t>SC</t>
  </si>
  <si>
    <t>SP</t>
  </si>
  <si>
    <t>SE</t>
  </si>
  <si>
    <t>TO</t>
  </si>
  <si>
    <t>IM</t>
  </si>
  <si>
    <t>GRUPO</t>
  </si>
  <si>
    <t>UF</t>
  </si>
  <si>
    <t>ITEM</t>
  </si>
  <si>
    <t>DESCRIÇÃO DO OBJETO</t>
  </si>
  <si>
    <r>
      <t xml:space="preserve">QTDE </t>
    </r>
    <r>
      <rPr>
        <b/>
        <sz val="11"/>
        <color rgb="FFFF0000"/>
        <rFont val="Calibri"/>
        <family val="2"/>
      </rPr>
      <t>(A)</t>
    </r>
  </si>
  <si>
    <t>UN.</t>
  </si>
  <si>
    <t>IMPOSTOS E FRETE</t>
  </si>
  <si>
    <t>VALOR NÃO EQUALIZADO</t>
  </si>
  <si>
    <t>VALOR EQUALIZADO
(Diferença de Alíquota ICMS - RN=20%*)</t>
  </si>
  <si>
    <t>IPI
(%)</t>
  </si>
  <si>
    <t>ICMS  ORIGEM (%)</t>
  </si>
  <si>
    <t>VALOR UNITÁRIO COM ICMS DE ORIGEM (R$)</t>
  </si>
  <si>
    <t>VALOR DO IPI (R$)</t>
  </si>
  <si>
    <t>FRETE (R$)</t>
  </si>
  <si>
    <t>ICMS DESTACADO (R$)</t>
  </si>
  <si>
    <r>
      <t xml:space="preserve">VALOR UNITÁRIO COM IPI E ICMS DE ORIGEM (R$) </t>
    </r>
    <r>
      <rPr>
        <b/>
        <sz val="11"/>
        <color rgb="FFFF0000"/>
        <rFont val="Calibri"/>
        <family val="2"/>
      </rPr>
      <t>(B)</t>
    </r>
  </si>
  <si>
    <r>
      <t xml:space="preserve">VALOR PARCIAL (R$) 
</t>
    </r>
    <r>
      <rPr>
        <b/>
        <sz val="11"/>
        <color rgb="FFFF0000"/>
        <rFont val="Calibri"/>
        <family val="2"/>
      </rPr>
      <t>(C) = (A) X (B)</t>
    </r>
  </si>
  <si>
    <r>
      <t xml:space="preserve">VALOR UNITÁRIO (R$)  </t>
    </r>
    <r>
      <rPr>
        <b/>
        <sz val="11"/>
        <color rgb="FFFF0000"/>
        <rFont val="Calibri"/>
        <family val="2"/>
      </rPr>
      <t>(D)</t>
    </r>
  </si>
  <si>
    <r>
      <rPr>
        <b/>
        <sz val="11"/>
        <color rgb="FF000000"/>
        <rFont val="Calibri"/>
      </rPr>
      <t xml:space="preserve">VALOR TOTAL (R$) 
</t>
    </r>
    <r>
      <rPr>
        <b/>
        <sz val="11"/>
        <color rgb="FFFF0000"/>
        <rFont val="Calibri"/>
      </rPr>
      <t>(E) = (A) X (D)</t>
    </r>
  </si>
  <si>
    <t>TÊ IGUAL PEAD PE100 ELETROFUSAO 32MM</t>
  </si>
  <si>
    <t>TÊ IGUAL PEAD PE100 ELETROFUSAO 63MM</t>
  </si>
  <si>
    <t>TÊ IGUAL PEAD PE100 ELETROFUSAO 110MM</t>
  </si>
  <si>
    <t>REDUÇÃO CONCÊNTRICA PEAD PE100 ELETROFUSÃO 63/32MM</t>
  </si>
  <si>
    <t>REDUÇÃO CONCÊNTRICA PEAD PE100 ELETROFUSÃO 110/63MM</t>
  </si>
  <si>
    <t>CAP PEAD PE100 ELETROFUSÃO 32MM</t>
  </si>
  <si>
    <t>CAP PEAD PE100 ELETROFUSÃO 63MM</t>
  </si>
  <si>
    <t>CAP PEAD PE100 ELETROFUSÃO 110MM</t>
  </si>
  <si>
    <t>JOELHO PEAD PE100 45º ELETROFUSÃO 32MM</t>
  </si>
  <si>
    <t>JOELHO PEAD PE100 45º ELETROFUSÃO 63MM</t>
  </si>
  <si>
    <t>JOELHO PEAD PE100 45º ELETROFUSÃO 110MM</t>
  </si>
  <si>
    <t>JOELHO PEAD PE100 90º ELETROFUSÃO 32MM</t>
  </si>
  <si>
    <t>JOELHO PEAD PE100 90º ELETROFUSÃO 63MM</t>
  </si>
  <si>
    <t>JOELHO PEAD PE100 90º ELETROFUSÃO 110MM</t>
  </si>
  <si>
    <t>LUVA PEAD PE100 ELETROFUSÃO 32MM</t>
  </si>
  <si>
    <t>LUVA PEAD PE100 ELETROFUSÃO 63MM</t>
  </si>
  <si>
    <t>LUVA PEAD PE100 ELETROFUSÃO 110MM</t>
  </si>
  <si>
    <t>TÊ SERVIÇO PEAD PE100 ELETROFUSÃO 63/32MM</t>
  </si>
  <si>
    <t>TÊ SERVIÇO PEAD PE100 ELETROFUSÃO 110/32MM</t>
  </si>
  <si>
    <t>TÊ SERVIÇO PEAD PE100 ELETROFUSÃO 110/63MM</t>
  </si>
  <si>
    <t>SELA DERIVAÇÃO PEAD PE100 ELETROFUSÃO 63/32MM</t>
  </si>
  <si>
    <t>SELA DERIVAÇÃO PEAD PE100 ELETROFUSÃO 110/32MM</t>
  </si>
  <si>
    <t>SELA DERIVAÇÃO PEAD PE100 ELETROFUSÃO 110/63MM</t>
  </si>
  <si>
    <t>TÊ DE REDUÇÃO PEAD PE100 ELETROFUSÃO 63/32MM</t>
  </si>
  <si>
    <t>TÊ DE REDUÇÃO PEAD PE100 ELETROFUSÃO 110/63MM</t>
  </si>
  <si>
    <t>TÊ DE REDUÇÃO PEAD PE100 ELETROFUSAO 110/32MM</t>
  </si>
  <si>
    <t>CIF</t>
  </si>
  <si>
    <t>TRANSIÇÃO PEAD/AÇO ROSQUEADA 32MM/1"</t>
  </si>
  <si>
    <t>TRANSIÇÃO PEAD/AÇO ROSQUEADA 63MM/2"</t>
  </si>
  <si>
    <t>TRANSIÇÃO PEAD/AÇO SOLDÁVEL 110MM/4"</t>
  </si>
  <si>
    <t>TRANSIÇÃO PEAD/AÇO ROSQUEADA 110MM/4"</t>
  </si>
  <si>
    <t>TRANSIÇÃO PEAD/AÇO SOLDÁVEL 63MM/2"</t>
  </si>
  <si>
    <t>VÁLVULA BLOQUEIO ESFERA PEAD PE100 32MM</t>
  </si>
  <si>
    <t>VÁLVULA BLOQUEIO ESFERA PEAD PE100 63MM</t>
  </si>
  <si>
    <t>VÁLVULA BLOQUEIO ESFERA PEAD PE100 110MM</t>
  </si>
  <si>
    <t>ABRAÇADEIRA DE REFORÇO PEAD PE100 ELETROFUSÃO 63MM</t>
  </si>
  <si>
    <t>ABRAÇADEIRA DE REFORÇO PEAD PE100 ELETROFUSÃO 110MM</t>
  </si>
  <si>
    <t>PROPONENTE:</t>
  </si>
  <si>
    <t>CNPJ:</t>
  </si>
  <si>
    <t xml:space="preserve">Local, [...] de [...] de 20[...]
[Nome e assinatura do Responsável Legal pelo LICITANTE] 
(Preencher em papel timbrado da empresa)
</t>
  </si>
  <si>
    <t>ADENDO III - PLANILHA DE PREÇOS UNITÁRIOS - PPU
Processo Administrativo - SEI Nº 05359020-505.000187/2025-06 - PREGÃO ELETRÔNICO - PE Nº 90008/2025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</si>
</sst>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26"/>
      <color theme="0"/>
      <name val="Aharoni"/>
      <charset val="177"/>
    </font>
    <font>
      <sz val="9"/>
      <color theme="1" tint="0.249977111117893"/>
      <name val="Calibri"/>
      <family val="2"/>
      <scheme val="minor"/>
    </font>
    <font>
      <sz val="18"/>
      <color theme="0"/>
      <name val="Aharoni"/>
      <charset val="177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6" borderId="16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0" fillId="8" borderId="0" xfId="0" applyFill="1"/>
    <xf numFmtId="0" fontId="0" fillId="0" borderId="18" xfId="0" applyBorder="1"/>
    <xf numFmtId="0" fontId="0" fillId="6" borderId="19" xfId="0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166" fontId="13" fillId="10" borderId="16" xfId="0" applyNumberFormat="1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/>
    <xf numFmtId="0" fontId="0" fillId="13" borderId="15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11" borderId="20" xfId="0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9" fontId="16" fillId="0" borderId="7" xfId="9" applyFont="1" applyBorder="1" applyAlignment="1">
      <alignment horizontal="center" vertical="center"/>
    </xf>
    <xf numFmtId="9" fontId="17" fillId="2" borderId="25" xfId="9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 vertical="center"/>
    </xf>
    <xf numFmtId="9" fontId="16" fillId="6" borderId="27" xfId="9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3" fontId="0" fillId="0" borderId="0" xfId="8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 applyProtection="1">
      <alignment horizontal="center" vertical="center" wrapText="1"/>
      <protection locked="0"/>
    </xf>
    <xf numFmtId="10" fontId="5" fillId="0" borderId="3" xfId="9" applyNumberFormat="1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0" fontId="4" fillId="0" borderId="8" xfId="0" applyNumberFormat="1" applyFont="1" applyBorder="1" applyAlignment="1" applyProtection="1">
      <alignment horizontal="center" vertical="center" wrapText="1"/>
      <protection locked="0"/>
    </xf>
    <xf numFmtId="10" fontId="5" fillId="0" borderId="8" xfId="9" applyNumberFormat="1" applyFont="1" applyBorder="1" applyAlignment="1" applyProtection="1">
      <alignment horizontal="center" vertical="center" wrapText="1"/>
      <protection locked="0"/>
    </xf>
    <xf numFmtId="4" fontId="6" fillId="0" borderId="8" xfId="0" applyNumberFormat="1" applyFont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164" fontId="3" fillId="2" borderId="3" xfId="3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14" fillId="13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2" fontId="5" fillId="0" borderId="36" xfId="0" applyNumberFormat="1" applyFont="1" applyBorder="1" applyAlignment="1" applyProtection="1">
      <alignment horizontal="center" vertical="center" wrapText="1"/>
      <protection locked="0"/>
    </xf>
    <xf numFmtId="2" fontId="5" fillId="0" borderId="29" xfId="0" applyNumberFormat="1" applyFont="1" applyBorder="1" applyAlignment="1" applyProtection="1">
      <alignment horizontal="center" vertical="center" wrapText="1"/>
      <protection locked="0"/>
    </xf>
    <xf numFmtId="2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" fontId="3" fillId="3" borderId="3" xfId="3" applyNumberFormat="1" applyFont="1" applyFill="1" applyBorder="1" applyAlignment="1" applyProtection="1">
      <alignment horizontal="right" vertical="center" wrapText="1"/>
    </xf>
    <xf numFmtId="2" fontId="5" fillId="0" borderId="3" xfId="0" applyNumberFormat="1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3" fillId="2" borderId="6" xfId="3" applyFont="1" applyFill="1" applyBorder="1" applyAlignment="1" applyProtection="1">
      <alignment vertical="center" wrapText="1"/>
    </xf>
    <xf numFmtId="164" fontId="3" fillId="2" borderId="41" xfId="3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4" fontId="3" fillId="3" borderId="11" xfId="3" applyNumberFormat="1" applyFont="1" applyFill="1" applyBorder="1" applyAlignment="1" applyProtection="1">
      <alignment horizontal="right" vertical="center" wrapText="1"/>
    </xf>
    <xf numFmtId="4" fontId="3" fillId="3" borderId="6" xfId="3" applyNumberFormat="1" applyFont="1" applyFill="1" applyBorder="1" applyAlignment="1" applyProtection="1">
      <alignment horizontal="right" vertical="center" wrapText="1"/>
    </xf>
    <xf numFmtId="4" fontId="3" fillId="3" borderId="42" xfId="3" applyNumberFormat="1" applyFont="1" applyFill="1" applyBorder="1" applyAlignment="1" applyProtection="1">
      <alignment horizontal="right" vertical="center" wrapText="1"/>
    </xf>
    <xf numFmtId="0" fontId="0" fillId="2" borderId="43" xfId="0" applyFill="1" applyBorder="1" applyProtection="1"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10" fontId="4" fillId="0" borderId="7" xfId="0" applyNumberFormat="1" applyFont="1" applyBorder="1" applyAlignment="1" applyProtection="1">
      <alignment horizontal="center" vertical="center" wrapText="1"/>
      <protection locked="0"/>
    </xf>
    <xf numFmtId="10" fontId="5" fillId="0" borderId="7" xfId="9" applyNumberFormat="1" applyFont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>
      <alignment horizontal="center" vertical="center" wrapText="1"/>
    </xf>
  </cellXfs>
  <cellStyles count="10">
    <cellStyle name="Moeda" xfId="3" builtinId="4"/>
    <cellStyle name="Moeda 2" xfId="1" xr:uid="{00000000-0005-0000-0000-000001000000}"/>
    <cellStyle name="Moeda 3" xfId="6" xr:uid="{00000000-0005-0000-0000-000002000000}"/>
    <cellStyle name="Normal" xfId="0" builtinId="0"/>
    <cellStyle name="Porcentagem" xfId="9" builtinId="5"/>
    <cellStyle name="Separador de milhares 2" xfId="2" xr:uid="{00000000-0005-0000-0000-000004000000}"/>
    <cellStyle name="Separador de milhares 2 2" xfId="4" xr:uid="{00000000-0005-0000-0000-000005000000}"/>
    <cellStyle name="Separador de milhares 2 2 2" xfId="7" xr:uid="{00000000-0005-0000-0000-000006000000}"/>
    <cellStyle name="Separador de milhares 2 3" xfId="5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MODELO%20QUADRO%20RESUMO%20-%20MATERIAIS%20-%20Copia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2E80-59C8-4B86-A19C-2F06C77D4907}">
  <dimension ref="A1:AF32"/>
  <sheetViews>
    <sheetView workbookViewId="0">
      <selection activeCell="V31" sqref="V31"/>
    </sheetView>
  </sheetViews>
  <sheetFormatPr defaultRowHeight="15" x14ac:dyDescent="0.25"/>
  <cols>
    <col min="1" max="1" width="1.140625" customWidth="1"/>
    <col min="2" max="2" width="16.28515625" customWidth="1"/>
    <col min="3" max="21" width="3.85546875" customWidth="1"/>
    <col min="22" max="22" width="5.28515625" customWidth="1"/>
    <col min="23" max="31" width="3.85546875" customWidth="1"/>
    <col min="32" max="32" width="0.7109375" customWidth="1"/>
    <col min="33" max="36" width="3.28515625" customWidth="1"/>
    <col min="37" max="37" width="4" bestFit="1" customWidth="1"/>
    <col min="38" max="83" width="3.28515625" customWidth="1"/>
  </cols>
  <sheetData>
    <row r="1" spans="1:32" ht="4.1500000000000004" customHeight="1" x14ac:dyDescent="0.25">
      <c r="A1" s="28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6"/>
    </row>
    <row r="2" spans="1:32" ht="22.15" customHeight="1" thickBot="1" x14ac:dyDescent="0.3">
      <c r="A2" s="12"/>
      <c r="B2" s="66" t="s">
        <v>0</v>
      </c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25"/>
      <c r="AE2" s="24"/>
      <c r="AF2" s="7"/>
    </row>
    <row r="3" spans="1:32" ht="15.6" customHeight="1" thickBot="1" x14ac:dyDescent="0.3">
      <c r="A3" s="12"/>
      <c r="B3" s="66"/>
      <c r="C3" s="23"/>
      <c r="D3" s="22" t="s">
        <v>2</v>
      </c>
      <c r="E3" s="18" t="s">
        <v>3</v>
      </c>
      <c r="F3" s="16" t="s">
        <v>4</v>
      </c>
      <c r="G3" s="18" t="s">
        <v>5</v>
      </c>
      <c r="H3" s="16" t="s">
        <v>6</v>
      </c>
      <c r="I3" s="18" t="s">
        <v>7</v>
      </c>
      <c r="J3" s="16" t="s">
        <v>8</v>
      </c>
      <c r="K3" s="18" t="s">
        <v>9</v>
      </c>
      <c r="L3" s="16" t="s">
        <v>10</v>
      </c>
      <c r="M3" s="18" t="s">
        <v>11</v>
      </c>
      <c r="N3" s="16" t="s">
        <v>12</v>
      </c>
      <c r="O3" s="18" t="s">
        <v>13</v>
      </c>
      <c r="P3" s="16" t="s">
        <v>14</v>
      </c>
      <c r="Q3" s="18" t="s">
        <v>15</v>
      </c>
      <c r="R3" s="16" t="s">
        <v>16</v>
      </c>
      <c r="S3" s="18" t="s">
        <v>17</v>
      </c>
      <c r="T3" s="16" t="s">
        <v>18</v>
      </c>
      <c r="U3" s="29" t="s">
        <v>19</v>
      </c>
      <c r="V3" s="33" t="s">
        <v>20</v>
      </c>
      <c r="W3" s="31" t="s">
        <v>21</v>
      </c>
      <c r="X3" s="16" t="s">
        <v>22</v>
      </c>
      <c r="Y3" s="18" t="s">
        <v>23</v>
      </c>
      <c r="Z3" s="16" t="s">
        <v>24</v>
      </c>
      <c r="AA3" s="18" t="s">
        <v>25</v>
      </c>
      <c r="AB3" s="16" t="s">
        <v>26</v>
      </c>
      <c r="AC3" s="18" t="s">
        <v>27</v>
      </c>
      <c r="AD3" s="16" t="s">
        <v>28</v>
      </c>
      <c r="AE3" s="21" t="s">
        <v>29</v>
      </c>
      <c r="AF3" s="7"/>
    </row>
    <row r="4" spans="1:32" ht="15.6" customHeight="1" x14ac:dyDescent="0.25">
      <c r="A4" s="12"/>
      <c r="B4" s="66"/>
      <c r="C4" s="20" t="s">
        <v>2</v>
      </c>
      <c r="D4" s="14">
        <v>17</v>
      </c>
      <c r="E4" s="15">
        <v>12</v>
      </c>
      <c r="F4" s="15">
        <v>12</v>
      </c>
      <c r="G4" s="15">
        <v>12</v>
      </c>
      <c r="H4" s="15">
        <v>12</v>
      </c>
      <c r="I4" s="15">
        <v>12</v>
      </c>
      <c r="J4" s="15">
        <v>12</v>
      </c>
      <c r="K4" s="15">
        <v>12</v>
      </c>
      <c r="L4" s="15">
        <v>12</v>
      </c>
      <c r="M4" s="15">
        <v>12</v>
      </c>
      <c r="N4" s="15">
        <v>12</v>
      </c>
      <c r="O4" s="15">
        <v>12</v>
      </c>
      <c r="P4" s="15">
        <v>12</v>
      </c>
      <c r="Q4" s="15">
        <v>12</v>
      </c>
      <c r="R4" s="15">
        <v>12</v>
      </c>
      <c r="S4" s="15">
        <v>12</v>
      </c>
      <c r="T4" s="15">
        <v>12</v>
      </c>
      <c r="U4" s="15">
        <v>12</v>
      </c>
      <c r="V4" s="34">
        <v>0.12</v>
      </c>
      <c r="W4" s="15">
        <v>12</v>
      </c>
      <c r="X4" s="15">
        <v>12</v>
      </c>
      <c r="Y4" s="15">
        <v>12</v>
      </c>
      <c r="Z4" s="15">
        <v>12</v>
      </c>
      <c r="AA4" s="15">
        <v>12</v>
      </c>
      <c r="AB4" s="15">
        <v>12</v>
      </c>
      <c r="AC4" s="15">
        <v>12</v>
      </c>
      <c r="AD4" s="15">
        <v>12</v>
      </c>
      <c r="AE4" s="8">
        <v>4</v>
      </c>
      <c r="AF4" s="7"/>
    </row>
    <row r="5" spans="1:32" ht="15.6" customHeight="1" x14ac:dyDescent="0.25">
      <c r="A5" s="12"/>
      <c r="B5" s="66"/>
      <c r="C5" s="18" t="s">
        <v>3</v>
      </c>
      <c r="D5" s="15">
        <v>12</v>
      </c>
      <c r="E5" s="17">
        <v>18</v>
      </c>
      <c r="F5" s="15">
        <v>12</v>
      </c>
      <c r="G5" s="15">
        <v>12</v>
      </c>
      <c r="H5" s="15">
        <v>12</v>
      </c>
      <c r="I5" s="15">
        <v>12</v>
      </c>
      <c r="J5" s="15">
        <v>12</v>
      </c>
      <c r="K5" s="15">
        <v>12</v>
      </c>
      <c r="L5" s="15">
        <v>12</v>
      </c>
      <c r="M5" s="15">
        <v>12</v>
      </c>
      <c r="N5" s="15">
        <v>12</v>
      </c>
      <c r="O5" s="15">
        <v>12</v>
      </c>
      <c r="P5" s="15">
        <v>12</v>
      </c>
      <c r="Q5" s="15">
        <v>12</v>
      </c>
      <c r="R5" s="15">
        <v>12</v>
      </c>
      <c r="S5" s="15">
        <v>12</v>
      </c>
      <c r="T5" s="15">
        <v>12</v>
      </c>
      <c r="U5" s="15">
        <v>12</v>
      </c>
      <c r="V5" s="34">
        <v>0.12</v>
      </c>
      <c r="W5" s="15">
        <v>12</v>
      </c>
      <c r="X5" s="15">
        <v>12</v>
      </c>
      <c r="Y5" s="15">
        <v>12</v>
      </c>
      <c r="Z5" s="15">
        <v>12</v>
      </c>
      <c r="AA5" s="15">
        <v>12</v>
      </c>
      <c r="AB5" s="15">
        <v>12</v>
      </c>
      <c r="AC5" s="15">
        <v>12</v>
      </c>
      <c r="AD5" s="15">
        <v>12</v>
      </c>
      <c r="AE5" s="8">
        <v>4</v>
      </c>
      <c r="AF5" s="7"/>
    </row>
    <row r="6" spans="1:32" ht="15.6" customHeight="1" x14ac:dyDescent="0.25">
      <c r="A6" s="12"/>
      <c r="B6" s="66"/>
      <c r="C6" s="16" t="s">
        <v>4</v>
      </c>
      <c r="D6" s="15">
        <v>12</v>
      </c>
      <c r="E6" s="15">
        <v>12</v>
      </c>
      <c r="F6" s="14">
        <v>18</v>
      </c>
      <c r="G6" s="15">
        <v>12</v>
      </c>
      <c r="H6" s="15">
        <v>12</v>
      </c>
      <c r="I6" s="15">
        <v>12</v>
      </c>
      <c r="J6" s="15">
        <v>12</v>
      </c>
      <c r="K6" s="15">
        <v>12</v>
      </c>
      <c r="L6" s="15">
        <v>12</v>
      </c>
      <c r="M6" s="15">
        <v>12</v>
      </c>
      <c r="N6" s="15">
        <v>12</v>
      </c>
      <c r="O6" s="15">
        <v>12</v>
      </c>
      <c r="P6" s="15">
        <v>12</v>
      </c>
      <c r="Q6" s="15">
        <v>12</v>
      </c>
      <c r="R6" s="15">
        <v>12</v>
      </c>
      <c r="S6" s="15">
        <v>12</v>
      </c>
      <c r="T6" s="15">
        <v>12</v>
      </c>
      <c r="U6" s="15">
        <v>12</v>
      </c>
      <c r="V6" s="34">
        <v>0.12</v>
      </c>
      <c r="W6" s="15">
        <v>12</v>
      </c>
      <c r="X6" s="15">
        <v>12</v>
      </c>
      <c r="Y6" s="15">
        <v>12</v>
      </c>
      <c r="Z6" s="15">
        <v>12</v>
      </c>
      <c r="AA6" s="15">
        <v>12</v>
      </c>
      <c r="AB6" s="15">
        <v>12</v>
      </c>
      <c r="AC6" s="15">
        <v>12</v>
      </c>
      <c r="AD6" s="15">
        <v>12</v>
      </c>
      <c r="AE6" s="8">
        <v>4</v>
      </c>
      <c r="AF6" s="7"/>
    </row>
    <row r="7" spans="1:32" ht="15.6" customHeight="1" x14ac:dyDescent="0.25">
      <c r="A7" s="12"/>
      <c r="B7" s="66"/>
      <c r="C7" s="18" t="s">
        <v>5</v>
      </c>
      <c r="D7" s="15">
        <v>12</v>
      </c>
      <c r="E7" s="15">
        <v>12</v>
      </c>
      <c r="F7" s="15">
        <v>12</v>
      </c>
      <c r="G7" s="17">
        <v>18</v>
      </c>
      <c r="H7" s="15">
        <v>12</v>
      </c>
      <c r="I7" s="15">
        <v>12</v>
      </c>
      <c r="J7" s="15">
        <v>12</v>
      </c>
      <c r="K7" s="15">
        <v>12</v>
      </c>
      <c r="L7" s="15">
        <v>12</v>
      </c>
      <c r="M7" s="15">
        <v>12</v>
      </c>
      <c r="N7" s="15">
        <v>12</v>
      </c>
      <c r="O7" s="15">
        <v>12</v>
      </c>
      <c r="P7" s="15">
        <v>12</v>
      </c>
      <c r="Q7" s="15">
        <v>12</v>
      </c>
      <c r="R7" s="15">
        <v>12</v>
      </c>
      <c r="S7" s="15">
        <v>12</v>
      </c>
      <c r="T7" s="15">
        <v>12</v>
      </c>
      <c r="U7" s="15">
        <v>12</v>
      </c>
      <c r="V7" s="34">
        <v>0.12</v>
      </c>
      <c r="W7" s="15">
        <v>12</v>
      </c>
      <c r="X7" s="15">
        <v>12</v>
      </c>
      <c r="Y7" s="15">
        <v>12</v>
      </c>
      <c r="Z7" s="15">
        <v>12</v>
      </c>
      <c r="AA7" s="15">
        <v>12</v>
      </c>
      <c r="AB7" s="15">
        <v>12</v>
      </c>
      <c r="AC7" s="15">
        <v>12</v>
      </c>
      <c r="AD7" s="15">
        <v>12</v>
      </c>
      <c r="AE7" s="8">
        <v>4</v>
      </c>
      <c r="AF7" s="7"/>
    </row>
    <row r="8" spans="1:32" ht="15.6" customHeight="1" x14ac:dyDescent="0.25">
      <c r="A8" s="12"/>
      <c r="B8" s="66"/>
      <c r="C8" s="16" t="s">
        <v>6</v>
      </c>
      <c r="D8" s="15">
        <v>12</v>
      </c>
      <c r="E8" s="15">
        <v>12</v>
      </c>
      <c r="F8" s="15">
        <v>12</v>
      </c>
      <c r="G8" s="15">
        <v>12</v>
      </c>
      <c r="H8" s="14">
        <v>18</v>
      </c>
      <c r="I8" s="15">
        <v>12</v>
      </c>
      <c r="J8" s="15">
        <v>12</v>
      </c>
      <c r="K8" s="15">
        <v>12</v>
      </c>
      <c r="L8" s="15">
        <v>12</v>
      </c>
      <c r="M8" s="15">
        <v>12</v>
      </c>
      <c r="N8" s="15">
        <v>12</v>
      </c>
      <c r="O8" s="15">
        <v>12</v>
      </c>
      <c r="P8" s="15">
        <v>12</v>
      </c>
      <c r="Q8" s="15">
        <v>12</v>
      </c>
      <c r="R8" s="15">
        <v>12</v>
      </c>
      <c r="S8" s="15">
        <v>12</v>
      </c>
      <c r="T8" s="15">
        <v>12</v>
      </c>
      <c r="U8" s="15">
        <v>12</v>
      </c>
      <c r="V8" s="34">
        <v>0.12</v>
      </c>
      <c r="W8" s="15">
        <v>12</v>
      </c>
      <c r="X8" s="15">
        <v>12</v>
      </c>
      <c r="Y8" s="15">
        <v>12</v>
      </c>
      <c r="Z8" s="15">
        <v>12</v>
      </c>
      <c r="AA8" s="15">
        <v>12</v>
      </c>
      <c r="AB8" s="15">
        <v>12</v>
      </c>
      <c r="AC8" s="15">
        <v>12</v>
      </c>
      <c r="AD8" s="15">
        <v>12</v>
      </c>
      <c r="AE8" s="8">
        <v>4</v>
      </c>
      <c r="AF8" s="7"/>
    </row>
    <row r="9" spans="1:32" ht="15.6" customHeight="1" x14ac:dyDescent="0.25">
      <c r="A9" s="12"/>
      <c r="B9" s="66"/>
      <c r="C9" s="18" t="s">
        <v>7</v>
      </c>
      <c r="D9" s="15">
        <v>12</v>
      </c>
      <c r="E9" s="15">
        <v>12</v>
      </c>
      <c r="F9" s="15">
        <v>12</v>
      </c>
      <c r="G9" s="15">
        <v>12</v>
      </c>
      <c r="H9" s="15">
        <v>12</v>
      </c>
      <c r="I9" s="17">
        <v>18</v>
      </c>
      <c r="J9" s="15">
        <v>12</v>
      </c>
      <c r="K9" s="15">
        <v>12</v>
      </c>
      <c r="L9" s="15">
        <v>12</v>
      </c>
      <c r="M9" s="15">
        <v>12</v>
      </c>
      <c r="N9" s="15">
        <v>12</v>
      </c>
      <c r="O9" s="15">
        <v>12</v>
      </c>
      <c r="P9" s="15">
        <v>12</v>
      </c>
      <c r="Q9" s="15">
        <v>12</v>
      </c>
      <c r="R9" s="15">
        <v>12</v>
      </c>
      <c r="S9" s="15">
        <v>12</v>
      </c>
      <c r="T9" s="15">
        <v>12</v>
      </c>
      <c r="U9" s="15">
        <v>12</v>
      </c>
      <c r="V9" s="34">
        <v>0.12</v>
      </c>
      <c r="W9" s="15">
        <v>12</v>
      </c>
      <c r="X9" s="15">
        <v>12</v>
      </c>
      <c r="Y9" s="15">
        <v>12</v>
      </c>
      <c r="Z9" s="15">
        <v>12</v>
      </c>
      <c r="AA9" s="15">
        <v>12</v>
      </c>
      <c r="AB9" s="15">
        <v>12</v>
      </c>
      <c r="AC9" s="15">
        <v>12</v>
      </c>
      <c r="AD9" s="15">
        <v>12</v>
      </c>
      <c r="AE9" s="8">
        <v>4</v>
      </c>
      <c r="AF9" s="7"/>
    </row>
    <row r="10" spans="1:32" ht="15.6" customHeight="1" x14ac:dyDescent="0.25">
      <c r="A10" s="12"/>
      <c r="B10" s="66"/>
      <c r="C10" s="16" t="s">
        <v>8</v>
      </c>
      <c r="D10" s="15">
        <v>12</v>
      </c>
      <c r="E10" s="15">
        <v>12</v>
      </c>
      <c r="F10" s="15">
        <v>12</v>
      </c>
      <c r="G10" s="15">
        <v>12</v>
      </c>
      <c r="H10" s="15">
        <v>12</v>
      </c>
      <c r="I10" s="15">
        <v>12</v>
      </c>
      <c r="J10" s="14">
        <v>18</v>
      </c>
      <c r="K10" s="15">
        <v>12</v>
      </c>
      <c r="L10" s="15">
        <v>12</v>
      </c>
      <c r="M10" s="15">
        <v>12</v>
      </c>
      <c r="N10" s="15">
        <v>12</v>
      </c>
      <c r="O10" s="15">
        <v>12</v>
      </c>
      <c r="P10" s="15">
        <v>12</v>
      </c>
      <c r="Q10" s="15">
        <v>12</v>
      </c>
      <c r="R10" s="15">
        <v>12</v>
      </c>
      <c r="S10" s="15">
        <v>12</v>
      </c>
      <c r="T10" s="15">
        <v>12</v>
      </c>
      <c r="U10" s="15">
        <v>12</v>
      </c>
      <c r="V10" s="34">
        <v>0.12</v>
      </c>
      <c r="W10" s="15">
        <v>12</v>
      </c>
      <c r="X10" s="15">
        <v>12</v>
      </c>
      <c r="Y10" s="15">
        <v>12</v>
      </c>
      <c r="Z10" s="15">
        <v>12</v>
      </c>
      <c r="AA10" s="15">
        <v>12</v>
      </c>
      <c r="AB10" s="15">
        <v>12</v>
      </c>
      <c r="AC10" s="15">
        <v>12</v>
      </c>
      <c r="AD10" s="15">
        <v>12</v>
      </c>
      <c r="AE10" s="8">
        <v>4</v>
      </c>
      <c r="AF10" s="7"/>
    </row>
    <row r="11" spans="1:32" ht="15.6" customHeight="1" x14ac:dyDescent="0.25">
      <c r="A11" s="12"/>
      <c r="B11" s="66"/>
      <c r="C11" s="18" t="s">
        <v>9</v>
      </c>
      <c r="D11" s="15">
        <v>12</v>
      </c>
      <c r="E11" s="15">
        <v>12</v>
      </c>
      <c r="F11" s="15">
        <v>12</v>
      </c>
      <c r="G11" s="15">
        <v>12</v>
      </c>
      <c r="H11" s="15">
        <v>12</v>
      </c>
      <c r="I11" s="15">
        <v>12</v>
      </c>
      <c r="J11" s="15">
        <v>12</v>
      </c>
      <c r="K11" s="17">
        <v>17</v>
      </c>
      <c r="L11" s="15">
        <v>12</v>
      </c>
      <c r="M11" s="15">
        <v>12</v>
      </c>
      <c r="N11" s="15">
        <v>12</v>
      </c>
      <c r="O11" s="15">
        <v>12</v>
      </c>
      <c r="P11" s="15">
        <v>12</v>
      </c>
      <c r="Q11" s="15">
        <v>12</v>
      </c>
      <c r="R11" s="15">
        <v>12</v>
      </c>
      <c r="S11" s="15">
        <v>12</v>
      </c>
      <c r="T11" s="15">
        <v>12</v>
      </c>
      <c r="U11" s="15">
        <v>12</v>
      </c>
      <c r="V11" s="34">
        <v>0.12</v>
      </c>
      <c r="W11" s="15">
        <v>12</v>
      </c>
      <c r="X11" s="15">
        <v>12</v>
      </c>
      <c r="Y11" s="15">
        <v>12</v>
      </c>
      <c r="Z11" s="15">
        <v>12</v>
      </c>
      <c r="AA11" s="15">
        <v>12</v>
      </c>
      <c r="AB11" s="15">
        <v>12</v>
      </c>
      <c r="AC11" s="15">
        <v>12</v>
      </c>
      <c r="AD11" s="15">
        <v>12</v>
      </c>
      <c r="AE11" s="8">
        <v>4</v>
      </c>
      <c r="AF11" s="7"/>
    </row>
    <row r="12" spans="1:32" ht="15.6" customHeight="1" x14ac:dyDescent="0.25">
      <c r="A12" s="12"/>
      <c r="B12" s="66"/>
      <c r="C12" s="16" t="s">
        <v>10</v>
      </c>
      <c r="D12" s="15">
        <v>12</v>
      </c>
      <c r="E12" s="15">
        <v>12</v>
      </c>
      <c r="F12" s="15">
        <v>12</v>
      </c>
      <c r="G12" s="15">
        <v>12</v>
      </c>
      <c r="H12" s="15">
        <v>12</v>
      </c>
      <c r="I12" s="15">
        <v>12</v>
      </c>
      <c r="J12" s="15">
        <v>12</v>
      </c>
      <c r="K12" s="15">
        <v>12</v>
      </c>
      <c r="L12" s="14">
        <v>17</v>
      </c>
      <c r="M12" s="15">
        <v>12</v>
      </c>
      <c r="N12" s="15">
        <v>12</v>
      </c>
      <c r="O12" s="15">
        <v>12</v>
      </c>
      <c r="P12" s="15">
        <v>12</v>
      </c>
      <c r="Q12" s="15">
        <v>12</v>
      </c>
      <c r="R12" s="15">
        <v>12</v>
      </c>
      <c r="S12" s="15">
        <v>12</v>
      </c>
      <c r="T12" s="15">
        <v>12</v>
      </c>
      <c r="U12" s="15">
        <v>12</v>
      </c>
      <c r="V12" s="34">
        <v>0.12</v>
      </c>
      <c r="W12" s="15">
        <v>12</v>
      </c>
      <c r="X12" s="15">
        <v>12</v>
      </c>
      <c r="Y12" s="15">
        <v>12</v>
      </c>
      <c r="Z12" s="15">
        <v>12</v>
      </c>
      <c r="AA12" s="15">
        <v>12</v>
      </c>
      <c r="AB12" s="15">
        <v>12</v>
      </c>
      <c r="AC12" s="15">
        <v>12</v>
      </c>
      <c r="AD12" s="15">
        <v>12</v>
      </c>
      <c r="AE12" s="8">
        <v>4</v>
      </c>
      <c r="AF12" s="7"/>
    </row>
    <row r="13" spans="1:32" ht="15.6" customHeight="1" x14ac:dyDescent="0.25">
      <c r="A13" s="12"/>
      <c r="B13" s="66"/>
      <c r="C13" s="18" t="s">
        <v>11</v>
      </c>
      <c r="D13" s="15">
        <v>12</v>
      </c>
      <c r="E13" s="15">
        <v>12</v>
      </c>
      <c r="F13" s="15">
        <v>12</v>
      </c>
      <c r="G13" s="15">
        <v>12</v>
      </c>
      <c r="H13" s="15">
        <v>12</v>
      </c>
      <c r="I13" s="15">
        <v>12</v>
      </c>
      <c r="J13" s="15">
        <v>12</v>
      </c>
      <c r="K13" s="15">
        <v>12</v>
      </c>
      <c r="L13" s="15">
        <v>12</v>
      </c>
      <c r="M13" s="17">
        <v>18</v>
      </c>
      <c r="N13" s="15">
        <v>12</v>
      </c>
      <c r="O13" s="15">
        <v>12</v>
      </c>
      <c r="P13" s="15">
        <v>12</v>
      </c>
      <c r="Q13" s="15">
        <v>12</v>
      </c>
      <c r="R13" s="15">
        <v>12</v>
      </c>
      <c r="S13" s="15">
        <v>12</v>
      </c>
      <c r="T13" s="15">
        <v>12</v>
      </c>
      <c r="U13" s="15">
        <v>12</v>
      </c>
      <c r="V13" s="34">
        <v>0.12</v>
      </c>
      <c r="W13" s="15">
        <v>12</v>
      </c>
      <c r="X13" s="15">
        <v>12</v>
      </c>
      <c r="Y13" s="15">
        <v>12</v>
      </c>
      <c r="Z13" s="15">
        <v>12</v>
      </c>
      <c r="AA13" s="15">
        <v>12</v>
      </c>
      <c r="AB13" s="15">
        <v>12</v>
      </c>
      <c r="AC13" s="15">
        <v>12</v>
      </c>
      <c r="AD13" s="15">
        <v>12</v>
      </c>
      <c r="AE13" s="8">
        <v>4</v>
      </c>
      <c r="AF13" s="7"/>
    </row>
    <row r="14" spans="1:32" ht="15.6" customHeight="1" x14ac:dyDescent="0.25">
      <c r="A14" s="12"/>
      <c r="B14" s="66"/>
      <c r="C14" s="16" t="s">
        <v>12</v>
      </c>
      <c r="D14" s="15">
        <v>12</v>
      </c>
      <c r="E14" s="15">
        <v>12</v>
      </c>
      <c r="F14" s="15">
        <v>12</v>
      </c>
      <c r="G14" s="15">
        <v>12</v>
      </c>
      <c r="H14" s="15">
        <v>12</v>
      </c>
      <c r="I14" s="15">
        <v>12</v>
      </c>
      <c r="J14" s="15">
        <v>12</v>
      </c>
      <c r="K14" s="15">
        <v>12</v>
      </c>
      <c r="L14" s="15">
        <v>12</v>
      </c>
      <c r="M14" s="15">
        <v>12</v>
      </c>
      <c r="N14" s="14">
        <v>17</v>
      </c>
      <c r="O14" s="15">
        <v>12</v>
      </c>
      <c r="P14" s="15">
        <v>12</v>
      </c>
      <c r="Q14" s="15">
        <v>12</v>
      </c>
      <c r="R14" s="15">
        <v>12</v>
      </c>
      <c r="S14" s="15">
        <v>12</v>
      </c>
      <c r="T14" s="15">
        <v>12</v>
      </c>
      <c r="U14" s="15">
        <v>12</v>
      </c>
      <c r="V14" s="34">
        <v>0.12</v>
      </c>
      <c r="W14" s="15">
        <v>12</v>
      </c>
      <c r="X14" s="15">
        <v>12</v>
      </c>
      <c r="Y14" s="15">
        <v>12</v>
      </c>
      <c r="Z14" s="15">
        <v>12</v>
      </c>
      <c r="AA14" s="15">
        <v>12</v>
      </c>
      <c r="AB14" s="15">
        <v>12</v>
      </c>
      <c r="AC14" s="15">
        <v>12</v>
      </c>
      <c r="AD14" s="15">
        <v>12</v>
      </c>
      <c r="AE14" s="8">
        <v>4</v>
      </c>
      <c r="AF14" s="7"/>
    </row>
    <row r="15" spans="1:32" ht="15.6" customHeight="1" x14ac:dyDescent="0.25">
      <c r="A15" s="12"/>
      <c r="B15" s="66"/>
      <c r="C15" s="18" t="s">
        <v>13</v>
      </c>
      <c r="D15" s="15">
        <v>12</v>
      </c>
      <c r="E15" s="15">
        <v>12</v>
      </c>
      <c r="F15" s="15">
        <v>12</v>
      </c>
      <c r="G15" s="15">
        <v>12</v>
      </c>
      <c r="H15" s="15">
        <v>12</v>
      </c>
      <c r="I15" s="15">
        <v>12</v>
      </c>
      <c r="J15" s="15">
        <v>12</v>
      </c>
      <c r="K15" s="15">
        <v>12</v>
      </c>
      <c r="L15" s="15">
        <v>12</v>
      </c>
      <c r="M15" s="15">
        <v>12</v>
      </c>
      <c r="N15" s="15">
        <v>12</v>
      </c>
      <c r="O15" s="17">
        <v>17</v>
      </c>
      <c r="P15" s="15">
        <v>12</v>
      </c>
      <c r="Q15" s="15">
        <v>12</v>
      </c>
      <c r="R15" s="15">
        <v>12</v>
      </c>
      <c r="S15" s="15">
        <v>12</v>
      </c>
      <c r="T15" s="15">
        <v>12</v>
      </c>
      <c r="U15" s="15">
        <v>12</v>
      </c>
      <c r="V15" s="34">
        <v>0.12</v>
      </c>
      <c r="W15" s="15">
        <v>12</v>
      </c>
      <c r="X15" s="15">
        <v>12</v>
      </c>
      <c r="Y15" s="15">
        <v>12</v>
      </c>
      <c r="Z15" s="15">
        <v>12</v>
      </c>
      <c r="AA15" s="15">
        <v>12</v>
      </c>
      <c r="AB15" s="15">
        <v>12</v>
      </c>
      <c r="AC15" s="15">
        <v>12</v>
      </c>
      <c r="AD15" s="15">
        <v>12</v>
      </c>
      <c r="AE15" s="8">
        <v>4</v>
      </c>
      <c r="AF15" s="7"/>
    </row>
    <row r="16" spans="1:32" ht="15.6" customHeight="1" x14ac:dyDescent="0.25">
      <c r="A16" s="12"/>
      <c r="B16" s="66"/>
      <c r="C16" s="16" t="s">
        <v>14</v>
      </c>
      <c r="D16" s="15">
        <v>7</v>
      </c>
      <c r="E16" s="15">
        <v>7</v>
      </c>
      <c r="F16" s="15">
        <v>7</v>
      </c>
      <c r="G16" s="15">
        <v>7</v>
      </c>
      <c r="H16" s="15">
        <v>7</v>
      </c>
      <c r="I16" s="15">
        <v>7</v>
      </c>
      <c r="J16" s="15">
        <v>7</v>
      </c>
      <c r="K16" s="15">
        <v>7</v>
      </c>
      <c r="L16" s="15">
        <v>7</v>
      </c>
      <c r="M16" s="15">
        <v>7</v>
      </c>
      <c r="N16" s="15">
        <v>7</v>
      </c>
      <c r="O16" s="15">
        <v>7</v>
      </c>
      <c r="P16" s="14">
        <v>18</v>
      </c>
      <c r="Q16" s="15">
        <v>7</v>
      </c>
      <c r="R16" s="15">
        <v>7</v>
      </c>
      <c r="S16" s="15">
        <v>12</v>
      </c>
      <c r="T16" s="15">
        <v>7</v>
      </c>
      <c r="U16" s="15">
        <v>7</v>
      </c>
      <c r="V16" s="34">
        <v>7.0000000000000007E-2</v>
      </c>
      <c r="W16" s="15">
        <v>12</v>
      </c>
      <c r="X16" s="15">
        <v>12</v>
      </c>
      <c r="Y16" s="15">
        <v>7</v>
      </c>
      <c r="Z16" s="15">
        <v>7</v>
      </c>
      <c r="AA16" s="15">
        <v>12</v>
      </c>
      <c r="AB16" s="15">
        <v>12</v>
      </c>
      <c r="AC16" s="15">
        <v>7</v>
      </c>
      <c r="AD16" s="15">
        <v>7</v>
      </c>
      <c r="AE16" s="8">
        <v>4</v>
      </c>
      <c r="AF16" s="7"/>
    </row>
    <row r="17" spans="1:32" ht="15.6" customHeight="1" x14ac:dyDescent="0.25">
      <c r="A17" s="12"/>
      <c r="B17" s="66"/>
      <c r="C17" s="18" t="s">
        <v>15</v>
      </c>
      <c r="D17" s="15">
        <v>12</v>
      </c>
      <c r="E17" s="15">
        <v>12</v>
      </c>
      <c r="F17" s="15">
        <v>12</v>
      </c>
      <c r="G17" s="15">
        <v>12</v>
      </c>
      <c r="H17" s="15">
        <v>12</v>
      </c>
      <c r="I17" s="15">
        <v>12</v>
      </c>
      <c r="J17" s="15">
        <v>12</v>
      </c>
      <c r="K17" s="15">
        <v>12</v>
      </c>
      <c r="L17" s="15">
        <v>12</v>
      </c>
      <c r="M17" s="15">
        <v>12</v>
      </c>
      <c r="N17" s="15">
        <v>12</v>
      </c>
      <c r="O17" s="15">
        <v>12</v>
      </c>
      <c r="P17" s="15">
        <v>12</v>
      </c>
      <c r="Q17" s="17">
        <v>17</v>
      </c>
      <c r="R17" s="15">
        <v>12</v>
      </c>
      <c r="S17" s="15">
        <v>12</v>
      </c>
      <c r="T17" s="15">
        <v>12</v>
      </c>
      <c r="U17" s="15">
        <v>12</v>
      </c>
      <c r="V17" s="34">
        <v>0.12</v>
      </c>
      <c r="W17" s="15">
        <v>12</v>
      </c>
      <c r="X17" s="15">
        <v>12</v>
      </c>
      <c r="Y17" s="15">
        <v>12</v>
      </c>
      <c r="Z17" s="15">
        <v>12</v>
      </c>
      <c r="AA17" s="15">
        <v>12</v>
      </c>
      <c r="AB17" s="15">
        <v>12</v>
      </c>
      <c r="AC17" s="15">
        <v>12</v>
      </c>
      <c r="AD17" s="15">
        <v>12</v>
      </c>
      <c r="AE17" s="8">
        <v>4</v>
      </c>
      <c r="AF17" s="7"/>
    </row>
    <row r="18" spans="1:32" ht="15.6" customHeight="1" x14ac:dyDescent="0.25">
      <c r="A18" s="12"/>
      <c r="B18" s="66"/>
      <c r="C18" s="16" t="s">
        <v>16</v>
      </c>
      <c r="D18" s="15">
        <v>12</v>
      </c>
      <c r="E18" s="15">
        <v>12</v>
      </c>
      <c r="F18" s="15">
        <v>12</v>
      </c>
      <c r="G18" s="15">
        <v>12</v>
      </c>
      <c r="H18" s="15">
        <v>12</v>
      </c>
      <c r="I18" s="15">
        <v>12</v>
      </c>
      <c r="J18" s="15">
        <v>12</v>
      </c>
      <c r="K18" s="15">
        <v>12</v>
      </c>
      <c r="L18" s="15">
        <v>12</v>
      </c>
      <c r="M18" s="15">
        <v>12</v>
      </c>
      <c r="N18" s="15">
        <v>12</v>
      </c>
      <c r="O18" s="15">
        <v>12</v>
      </c>
      <c r="P18" s="15">
        <v>12</v>
      </c>
      <c r="Q18" s="15">
        <v>12</v>
      </c>
      <c r="R18" s="14">
        <v>18</v>
      </c>
      <c r="S18" s="15">
        <v>12</v>
      </c>
      <c r="T18" s="15">
        <v>12</v>
      </c>
      <c r="U18" s="15">
        <v>12</v>
      </c>
      <c r="V18" s="34">
        <v>0.12</v>
      </c>
      <c r="W18" s="15">
        <v>12</v>
      </c>
      <c r="X18" s="15">
        <v>12</v>
      </c>
      <c r="Y18" s="15">
        <v>12</v>
      </c>
      <c r="Z18" s="15">
        <v>12</v>
      </c>
      <c r="AA18" s="15">
        <v>12</v>
      </c>
      <c r="AB18" s="15">
        <v>12</v>
      </c>
      <c r="AC18" s="15">
        <v>12</v>
      </c>
      <c r="AD18" s="15">
        <v>12</v>
      </c>
      <c r="AE18" s="8">
        <v>4</v>
      </c>
      <c r="AF18" s="7"/>
    </row>
    <row r="19" spans="1:32" ht="15.6" customHeight="1" x14ac:dyDescent="0.25">
      <c r="A19" s="12"/>
      <c r="B19" s="66"/>
      <c r="C19" s="18" t="s">
        <v>17</v>
      </c>
      <c r="D19" s="15">
        <v>7</v>
      </c>
      <c r="E19" s="15">
        <v>7</v>
      </c>
      <c r="F19" s="15">
        <v>7</v>
      </c>
      <c r="G19" s="15">
        <v>7</v>
      </c>
      <c r="H19" s="15">
        <v>7</v>
      </c>
      <c r="I19" s="15">
        <v>7</v>
      </c>
      <c r="J19" s="15">
        <v>7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7</v>
      </c>
      <c r="Q19" s="15">
        <v>7</v>
      </c>
      <c r="R19" s="15">
        <v>7</v>
      </c>
      <c r="S19" s="17">
        <v>18</v>
      </c>
      <c r="T19" s="15">
        <v>7</v>
      </c>
      <c r="U19" s="15">
        <v>7</v>
      </c>
      <c r="V19" s="34">
        <v>7.0000000000000007E-2</v>
      </c>
      <c r="W19" s="15">
        <v>12</v>
      </c>
      <c r="X19" s="15">
        <v>12</v>
      </c>
      <c r="Y19" s="15">
        <v>7</v>
      </c>
      <c r="Z19" s="15">
        <v>7</v>
      </c>
      <c r="AA19" s="15">
        <v>12</v>
      </c>
      <c r="AB19" s="15">
        <v>12</v>
      </c>
      <c r="AC19" s="15">
        <v>7</v>
      </c>
      <c r="AD19" s="15">
        <v>7</v>
      </c>
      <c r="AE19" s="8">
        <v>4</v>
      </c>
      <c r="AF19" s="7"/>
    </row>
    <row r="20" spans="1:32" ht="15.6" customHeight="1" x14ac:dyDescent="0.25">
      <c r="A20" s="12"/>
      <c r="B20" s="66"/>
      <c r="C20" s="16" t="s">
        <v>18</v>
      </c>
      <c r="D20" s="15">
        <v>12</v>
      </c>
      <c r="E20" s="15">
        <v>12</v>
      </c>
      <c r="F20" s="15">
        <v>12</v>
      </c>
      <c r="G20" s="15">
        <v>12</v>
      </c>
      <c r="H20" s="15">
        <v>12</v>
      </c>
      <c r="I20" s="15">
        <v>12</v>
      </c>
      <c r="J20" s="15">
        <v>12</v>
      </c>
      <c r="K20" s="15">
        <v>12</v>
      </c>
      <c r="L20" s="15">
        <v>12</v>
      </c>
      <c r="M20" s="15">
        <v>12</v>
      </c>
      <c r="N20" s="15">
        <v>12</v>
      </c>
      <c r="O20" s="15">
        <v>12</v>
      </c>
      <c r="P20" s="15">
        <v>12</v>
      </c>
      <c r="Q20" s="15">
        <v>12</v>
      </c>
      <c r="R20" s="15">
        <v>12</v>
      </c>
      <c r="S20" s="15">
        <v>12</v>
      </c>
      <c r="T20" s="14">
        <v>18</v>
      </c>
      <c r="U20" s="15">
        <v>12</v>
      </c>
      <c r="V20" s="34">
        <v>0.12</v>
      </c>
      <c r="W20" s="15">
        <v>12</v>
      </c>
      <c r="X20" s="15">
        <v>12</v>
      </c>
      <c r="Y20" s="15">
        <v>12</v>
      </c>
      <c r="Z20" s="15">
        <v>12</v>
      </c>
      <c r="AA20" s="15">
        <v>12</v>
      </c>
      <c r="AB20" s="15">
        <v>12</v>
      </c>
      <c r="AC20" s="15">
        <v>12</v>
      </c>
      <c r="AD20" s="15">
        <v>12</v>
      </c>
      <c r="AE20" s="8">
        <v>4</v>
      </c>
      <c r="AF20" s="7"/>
    </row>
    <row r="21" spans="1:32" ht="15.6" customHeight="1" x14ac:dyDescent="0.25">
      <c r="A21" s="12"/>
      <c r="B21" s="66"/>
      <c r="C21" s="18" t="s">
        <v>19</v>
      </c>
      <c r="D21" s="15">
        <v>12</v>
      </c>
      <c r="E21" s="15">
        <v>12</v>
      </c>
      <c r="F21" s="15">
        <v>12</v>
      </c>
      <c r="G21" s="15">
        <v>12</v>
      </c>
      <c r="H21" s="15">
        <v>12</v>
      </c>
      <c r="I21" s="15">
        <v>12</v>
      </c>
      <c r="J21" s="15">
        <v>12</v>
      </c>
      <c r="K21" s="15">
        <v>12</v>
      </c>
      <c r="L21" s="15">
        <v>12</v>
      </c>
      <c r="M21" s="15">
        <v>12</v>
      </c>
      <c r="N21" s="15">
        <v>12</v>
      </c>
      <c r="O21" s="15">
        <v>12</v>
      </c>
      <c r="P21" s="15">
        <v>12</v>
      </c>
      <c r="Q21" s="15">
        <v>12</v>
      </c>
      <c r="R21" s="15">
        <v>12</v>
      </c>
      <c r="S21" s="15">
        <v>12</v>
      </c>
      <c r="T21" s="15">
        <v>12</v>
      </c>
      <c r="U21" s="30">
        <v>18</v>
      </c>
      <c r="V21" s="34">
        <v>0.12</v>
      </c>
      <c r="W21" s="15">
        <v>12</v>
      </c>
      <c r="X21" s="15">
        <v>12</v>
      </c>
      <c r="Y21" s="15">
        <v>12</v>
      </c>
      <c r="Z21" s="15">
        <v>12</v>
      </c>
      <c r="AA21" s="15">
        <v>12</v>
      </c>
      <c r="AB21" s="15">
        <v>12</v>
      </c>
      <c r="AC21" s="15">
        <v>12</v>
      </c>
      <c r="AD21" s="15">
        <v>12</v>
      </c>
      <c r="AE21" s="8">
        <v>4</v>
      </c>
      <c r="AF21" s="7"/>
    </row>
    <row r="22" spans="1:32" ht="15.6" customHeight="1" x14ac:dyDescent="0.25">
      <c r="A22" s="12"/>
      <c r="B22" s="66"/>
      <c r="C22" s="16" t="s">
        <v>20</v>
      </c>
      <c r="D22" s="15">
        <v>12</v>
      </c>
      <c r="E22" s="15">
        <v>12</v>
      </c>
      <c r="F22" s="15">
        <v>12</v>
      </c>
      <c r="G22" s="15">
        <v>12</v>
      </c>
      <c r="H22" s="15">
        <v>12</v>
      </c>
      <c r="I22" s="15">
        <v>12</v>
      </c>
      <c r="J22" s="15">
        <v>12</v>
      </c>
      <c r="K22" s="15">
        <v>12</v>
      </c>
      <c r="L22" s="15">
        <v>12</v>
      </c>
      <c r="M22" s="15">
        <v>12</v>
      </c>
      <c r="N22" s="15">
        <v>12</v>
      </c>
      <c r="O22" s="15">
        <v>12</v>
      </c>
      <c r="P22" s="15">
        <v>12</v>
      </c>
      <c r="Q22" s="15">
        <v>12</v>
      </c>
      <c r="R22" s="15">
        <v>12</v>
      </c>
      <c r="S22" s="15">
        <v>12</v>
      </c>
      <c r="T22" s="15">
        <v>12</v>
      </c>
      <c r="U22" s="15">
        <v>12</v>
      </c>
      <c r="V22" s="35">
        <v>0.2</v>
      </c>
      <c r="W22" s="15">
        <v>12</v>
      </c>
      <c r="X22" s="15">
        <v>12</v>
      </c>
      <c r="Y22" s="15">
        <v>12</v>
      </c>
      <c r="Z22" s="15">
        <v>12</v>
      </c>
      <c r="AA22" s="15">
        <v>12</v>
      </c>
      <c r="AB22" s="15">
        <v>12</v>
      </c>
      <c r="AC22" s="15">
        <v>12</v>
      </c>
      <c r="AD22" s="15">
        <v>12</v>
      </c>
      <c r="AE22" s="8">
        <v>4</v>
      </c>
      <c r="AF22" s="7"/>
    </row>
    <row r="23" spans="1:32" ht="15.6" customHeight="1" x14ac:dyDescent="0.25">
      <c r="A23" s="12"/>
      <c r="B23" s="66"/>
      <c r="C23" s="18" t="s">
        <v>21</v>
      </c>
      <c r="D23" s="15">
        <v>7</v>
      </c>
      <c r="E23" s="15">
        <v>7</v>
      </c>
      <c r="F23" s="15">
        <v>7</v>
      </c>
      <c r="G23" s="15">
        <v>7</v>
      </c>
      <c r="H23" s="15">
        <v>7</v>
      </c>
      <c r="I23" s="15">
        <v>7</v>
      </c>
      <c r="J23" s="15">
        <v>7</v>
      </c>
      <c r="K23" s="15">
        <v>7</v>
      </c>
      <c r="L23" s="15">
        <v>7</v>
      </c>
      <c r="M23" s="15">
        <v>7</v>
      </c>
      <c r="N23" s="15">
        <v>7</v>
      </c>
      <c r="O23" s="15">
        <v>7</v>
      </c>
      <c r="P23" s="15">
        <v>12</v>
      </c>
      <c r="Q23" s="15">
        <v>7</v>
      </c>
      <c r="R23" s="15">
        <v>7</v>
      </c>
      <c r="S23" s="15">
        <v>12</v>
      </c>
      <c r="T23" s="15">
        <v>7</v>
      </c>
      <c r="U23" s="15">
        <v>7</v>
      </c>
      <c r="V23" s="34">
        <v>7.0000000000000007E-2</v>
      </c>
      <c r="W23" s="32">
        <v>17</v>
      </c>
      <c r="X23" s="15">
        <v>12</v>
      </c>
      <c r="Y23" s="15">
        <v>7</v>
      </c>
      <c r="Z23" s="15">
        <v>7</v>
      </c>
      <c r="AA23" s="15">
        <v>12</v>
      </c>
      <c r="AB23" s="15">
        <v>12</v>
      </c>
      <c r="AC23" s="15">
        <v>7</v>
      </c>
      <c r="AD23" s="15">
        <v>7</v>
      </c>
      <c r="AE23" s="8">
        <v>4</v>
      </c>
      <c r="AF23" s="7"/>
    </row>
    <row r="24" spans="1:32" ht="15.6" customHeight="1" x14ac:dyDescent="0.25">
      <c r="A24" s="12"/>
      <c r="B24" s="66"/>
      <c r="C24" s="16" t="s">
        <v>22</v>
      </c>
      <c r="D24" s="15">
        <v>7</v>
      </c>
      <c r="E24" s="15">
        <v>7</v>
      </c>
      <c r="F24" s="15">
        <v>7</v>
      </c>
      <c r="G24" s="15">
        <v>7</v>
      </c>
      <c r="H24" s="15">
        <v>7</v>
      </c>
      <c r="I24" s="15">
        <v>7</v>
      </c>
      <c r="J24" s="15">
        <v>7</v>
      </c>
      <c r="K24" s="15">
        <v>7</v>
      </c>
      <c r="L24" s="15">
        <v>7</v>
      </c>
      <c r="M24" s="15">
        <v>7</v>
      </c>
      <c r="N24" s="15">
        <v>7</v>
      </c>
      <c r="O24" s="15">
        <v>7</v>
      </c>
      <c r="P24" s="15">
        <v>12</v>
      </c>
      <c r="Q24" s="15">
        <v>7</v>
      </c>
      <c r="R24" s="15">
        <v>7</v>
      </c>
      <c r="S24" s="15">
        <v>12</v>
      </c>
      <c r="T24" s="15">
        <v>7</v>
      </c>
      <c r="U24" s="15">
        <v>7</v>
      </c>
      <c r="V24" s="34">
        <v>7.0000000000000007E-2</v>
      </c>
      <c r="W24" s="15">
        <v>12</v>
      </c>
      <c r="X24" s="14">
        <v>20</v>
      </c>
      <c r="Y24" s="15">
        <v>7</v>
      </c>
      <c r="Z24" s="15">
        <v>7</v>
      </c>
      <c r="AA24" s="15">
        <v>12</v>
      </c>
      <c r="AB24" s="15">
        <v>12</v>
      </c>
      <c r="AC24" s="15">
        <v>7</v>
      </c>
      <c r="AD24" s="15">
        <v>7</v>
      </c>
      <c r="AE24" s="8">
        <v>4</v>
      </c>
      <c r="AF24" s="7"/>
    </row>
    <row r="25" spans="1:32" ht="15.6" customHeight="1" x14ac:dyDescent="0.25">
      <c r="A25" s="12"/>
      <c r="B25" s="66"/>
      <c r="C25" s="18" t="s">
        <v>23</v>
      </c>
      <c r="D25" s="15">
        <v>12</v>
      </c>
      <c r="E25" s="15">
        <v>12</v>
      </c>
      <c r="F25" s="15">
        <v>12</v>
      </c>
      <c r="G25" s="15">
        <v>12</v>
      </c>
      <c r="H25" s="15">
        <v>12</v>
      </c>
      <c r="I25" s="15">
        <v>12</v>
      </c>
      <c r="J25" s="15">
        <v>12</v>
      </c>
      <c r="K25" s="15">
        <v>12</v>
      </c>
      <c r="L25" s="15">
        <v>12</v>
      </c>
      <c r="M25" s="15">
        <v>12</v>
      </c>
      <c r="N25" s="15">
        <v>12</v>
      </c>
      <c r="O25" s="15">
        <v>12</v>
      </c>
      <c r="P25" s="15">
        <v>12</v>
      </c>
      <c r="Q25" s="15">
        <v>12</v>
      </c>
      <c r="R25" s="15">
        <v>12</v>
      </c>
      <c r="S25" s="15">
        <v>12</v>
      </c>
      <c r="T25" s="15">
        <v>12</v>
      </c>
      <c r="U25" s="15">
        <v>12</v>
      </c>
      <c r="V25" s="34">
        <v>0.12</v>
      </c>
      <c r="W25" s="15">
        <v>12</v>
      </c>
      <c r="X25" s="15">
        <v>12</v>
      </c>
      <c r="Y25" s="19">
        <v>17.5</v>
      </c>
      <c r="Z25" s="15">
        <v>12</v>
      </c>
      <c r="AA25" s="15">
        <v>12</v>
      </c>
      <c r="AB25" s="15">
        <v>12</v>
      </c>
      <c r="AC25" s="15">
        <v>12</v>
      </c>
      <c r="AD25" s="15">
        <v>12</v>
      </c>
      <c r="AE25" s="8">
        <v>4</v>
      </c>
      <c r="AF25" s="7"/>
    </row>
    <row r="26" spans="1:32" ht="15.6" customHeight="1" x14ac:dyDescent="0.25">
      <c r="A26" s="12"/>
      <c r="B26" s="66"/>
      <c r="C26" s="16" t="s">
        <v>24</v>
      </c>
      <c r="D26" s="15">
        <v>12</v>
      </c>
      <c r="E26" s="15">
        <v>12</v>
      </c>
      <c r="F26" s="15">
        <v>12</v>
      </c>
      <c r="G26" s="15">
        <v>12</v>
      </c>
      <c r="H26" s="15">
        <v>12</v>
      </c>
      <c r="I26" s="15">
        <v>12</v>
      </c>
      <c r="J26" s="15">
        <v>12</v>
      </c>
      <c r="K26" s="15">
        <v>12</v>
      </c>
      <c r="L26" s="15">
        <v>12</v>
      </c>
      <c r="M26" s="15">
        <v>12</v>
      </c>
      <c r="N26" s="15">
        <v>12</v>
      </c>
      <c r="O26" s="15">
        <v>12</v>
      </c>
      <c r="P26" s="15">
        <v>12</v>
      </c>
      <c r="Q26" s="15">
        <v>12</v>
      </c>
      <c r="R26" s="15">
        <v>12</v>
      </c>
      <c r="S26" s="15">
        <v>12</v>
      </c>
      <c r="T26" s="15">
        <v>12</v>
      </c>
      <c r="U26" s="15">
        <v>12</v>
      </c>
      <c r="V26" s="34">
        <v>0.12</v>
      </c>
      <c r="W26" s="15">
        <v>12</v>
      </c>
      <c r="X26" s="15">
        <v>12</v>
      </c>
      <c r="Y26" s="15">
        <v>12</v>
      </c>
      <c r="Z26" s="14">
        <v>17</v>
      </c>
      <c r="AA26" s="15">
        <v>12</v>
      </c>
      <c r="AB26" s="15">
        <v>12</v>
      </c>
      <c r="AC26" s="15">
        <v>12</v>
      </c>
      <c r="AD26" s="15">
        <v>12</v>
      </c>
      <c r="AE26" s="8">
        <v>4</v>
      </c>
      <c r="AF26" s="7"/>
    </row>
    <row r="27" spans="1:32" ht="15.6" customHeight="1" x14ac:dyDescent="0.25">
      <c r="A27" s="12"/>
      <c r="B27" s="66"/>
      <c r="C27" s="18" t="s">
        <v>25</v>
      </c>
      <c r="D27" s="15">
        <v>7</v>
      </c>
      <c r="E27" s="15">
        <v>7</v>
      </c>
      <c r="F27" s="15">
        <v>7</v>
      </c>
      <c r="G27" s="15">
        <v>7</v>
      </c>
      <c r="H27" s="15">
        <v>7</v>
      </c>
      <c r="I27" s="15">
        <v>7</v>
      </c>
      <c r="J27" s="15">
        <v>7</v>
      </c>
      <c r="K27" s="15">
        <v>7</v>
      </c>
      <c r="L27" s="15">
        <v>7</v>
      </c>
      <c r="M27" s="15">
        <v>7</v>
      </c>
      <c r="N27" s="15">
        <v>7</v>
      </c>
      <c r="O27" s="15">
        <v>7</v>
      </c>
      <c r="P27" s="15">
        <v>12</v>
      </c>
      <c r="Q27" s="15">
        <v>7</v>
      </c>
      <c r="R27" s="15">
        <v>7</v>
      </c>
      <c r="S27" s="15">
        <v>12</v>
      </c>
      <c r="T27" s="15">
        <v>7</v>
      </c>
      <c r="U27" s="15">
        <v>7</v>
      </c>
      <c r="V27" s="34">
        <v>7.0000000000000007E-2</v>
      </c>
      <c r="W27" s="15">
        <v>12</v>
      </c>
      <c r="X27" s="15">
        <v>12</v>
      </c>
      <c r="Y27" s="15">
        <v>7</v>
      </c>
      <c r="Z27" s="15">
        <v>7</v>
      </c>
      <c r="AA27" s="17">
        <v>17</v>
      </c>
      <c r="AB27" s="15">
        <v>12</v>
      </c>
      <c r="AC27" s="15">
        <v>7</v>
      </c>
      <c r="AD27" s="15">
        <v>7</v>
      </c>
      <c r="AE27" s="8">
        <v>4</v>
      </c>
      <c r="AF27" s="7"/>
    </row>
    <row r="28" spans="1:32" ht="15.6" customHeight="1" x14ac:dyDescent="0.25">
      <c r="A28" s="12"/>
      <c r="B28" s="66"/>
      <c r="C28" s="16" t="s">
        <v>26</v>
      </c>
      <c r="D28" s="15">
        <v>7</v>
      </c>
      <c r="E28" s="15">
        <v>7</v>
      </c>
      <c r="F28" s="15">
        <v>7</v>
      </c>
      <c r="G28" s="15">
        <v>7</v>
      </c>
      <c r="H28" s="15">
        <v>7</v>
      </c>
      <c r="I28" s="15">
        <v>7</v>
      </c>
      <c r="J28" s="15">
        <v>7</v>
      </c>
      <c r="K28" s="15">
        <v>7</v>
      </c>
      <c r="L28" s="15">
        <v>7</v>
      </c>
      <c r="M28" s="15">
        <v>7</v>
      </c>
      <c r="N28" s="15">
        <v>7</v>
      </c>
      <c r="O28" s="15">
        <v>7</v>
      </c>
      <c r="P28" s="15">
        <v>12</v>
      </c>
      <c r="Q28" s="15">
        <v>7</v>
      </c>
      <c r="R28" s="15">
        <v>7</v>
      </c>
      <c r="S28" s="15">
        <v>12</v>
      </c>
      <c r="T28" s="15">
        <v>7</v>
      </c>
      <c r="U28" s="15">
        <v>7</v>
      </c>
      <c r="V28" s="34">
        <v>7.0000000000000007E-2</v>
      </c>
      <c r="W28" s="15">
        <v>12</v>
      </c>
      <c r="X28" s="15">
        <v>12</v>
      </c>
      <c r="Y28" s="15">
        <v>7</v>
      </c>
      <c r="Z28" s="15">
        <v>7</v>
      </c>
      <c r="AA28" s="15">
        <v>12</v>
      </c>
      <c r="AB28" s="14">
        <v>18</v>
      </c>
      <c r="AC28" s="15">
        <v>7</v>
      </c>
      <c r="AD28" s="15">
        <v>7</v>
      </c>
      <c r="AE28" s="8">
        <v>4</v>
      </c>
      <c r="AF28" s="7"/>
    </row>
    <row r="29" spans="1:32" ht="15.6" customHeight="1" x14ac:dyDescent="0.25">
      <c r="A29" s="12"/>
      <c r="B29" s="66"/>
      <c r="C29" s="18" t="s">
        <v>27</v>
      </c>
      <c r="D29" s="15">
        <v>12</v>
      </c>
      <c r="E29" s="15">
        <v>12</v>
      </c>
      <c r="F29" s="15">
        <v>12</v>
      </c>
      <c r="G29" s="15">
        <v>12</v>
      </c>
      <c r="H29" s="15">
        <v>12</v>
      </c>
      <c r="I29" s="15">
        <v>12</v>
      </c>
      <c r="J29" s="15">
        <v>12</v>
      </c>
      <c r="K29" s="15">
        <v>12</v>
      </c>
      <c r="L29" s="15">
        <v>12</v>
      </c>
      <c r="M29" s="15">
        <v>12</v>
      </c>
      <c r="N29" s="15">
        <v>12</v>
      </c>
      <c r="O29" s="15">
        <v>12</v>
      </c>
      <c r="P29" s="15">
        <v>12</v>
      </c>
      <c r="Q29" s="15">
        <v>12</v>
      </c>
      <c r="R29" s="15">
        <v>12</v>
      </c>
      <c r="S29" s="15">
        <v>12</v>
      </c>
      <c r="T29" s="15">
        <v>12</v>
      </c>
      <c r="U29" s="15">
        <v>12</v>
      </c>
      <c r="V29" s="34">
        <v>0.12</v>
      </c>
      <c r="W29" s="15">
        <v>12</v>
      </c>
      <c r="X29" s="15">
        <v>12</v>
      </c>
      <c r="Y29" s="15">
        <v>12</v>
      </c>
      <c r="Z29" s="15">
        <v>12</v>
      </c>
      <c r="AA29" s="15">
        <v>12</v>
      </c>
      <c r="AB29" s="15">
        <v>12</v>
      </c>
      <c r="AC29" s="17">
        <v>18</v>
      </c>
      <c r="AD29" s="15">
        <v>12</v>
      </c>
      <c r="AE29" s="36">
        <v>4</v>
      </c>
      <c r="AF29" s="7"/>
    </row>
    <row r="30" spans="1:32" x14ac:dyDescent="0.25">
      <c r="A30" s="12"/>
      <c r="B30" s="66"/>
      <c r="C30" s="16" t="s">
        <v>28</v>
      </c>
      <c r="D30" s="15">
        <v>12</v>
      </c>
      <c r="E30" s="15">
        <v>12</v>
      </c>
      <c r="F30" s="15">
        <v>12</v>
      </c>
      <c r="G30" s="15">
        <v>12</v>
      </c>
      <c r="H30" s="15">
        <v>12</v>
      </c>
      <c r="I30" s="15">
        <v>12</v>
      </c>
      <c r="J30" s="15">
        <v>12</v>
      </c>
      <c r="K30" s="15">
        <v>12</v>
      </c>
      <c r="L30" s="15">
        <v>12</v>
      </c>
      <c r="M30" s="15">
        <v>12</v>
      </c>
      <c r="N30" s="15">
        <v>12</v>
      </c>
      <c r="O30" s="15">
        <v>12</v>
      </c>
      <c r="P30" s="15">
        <v>12</v>
      </c>
      <c r="Q30" s="15">
        <v>12</v>
      </c>
      <c r="R30" s="15">
        <v>12</v>
      </c>
      <c r="S30" s="15">
        <v>12</v>
      </c>
      <c r="T30" s="15">
        <v>12</v>
      </c>
      <c r="U30" s="15">
        <v>12</v>
      </c>
      <c r="V30" s="34">
        <v>0.12</v>
      </c>
      <c r="W30" s="15">
        <v>12</v>
      </c>
      <c r="X30" s="15">
        <v>12</v>
      </c>
      <c r="Y30" s="15">
        <v>12</v>
      </c>
      <c r="Z30" s="15">
        <v>12</v>
      </c>
      <c r="AA30" s="15">
        <v>12</v>
      </c>
      <c r="AB30" s="15">
        <v>12</v>
      </c>
      <c r="AC30" s="15">
        <v>12</v>
      </c>
      <c r="AD30" s="14">
        <v>18</v>
      </c>
      <c r="AE30" s="13">
        <v>4</v>
      </c>
      <c r="AF30" s="7"/>
    </row>
    <row r="31" spans="1:32" ht="15.75" thickBot="1" x14ac:dyDescent="0.3">
      <c r="A31" s="12"/>
      <c r="B31" s="11"/>
      <c r="C31" s="10" t="s">
        <v>29</v>
      </c>
      <c r="D31" s="8">
        <v>4</v>
      </c>
      <c r="E31" s="8">
        <v>4</v>
      </c>
      <c r="F31" s="8">
        <v>4</v>
      </c>
      <c r="G31" s="8">
        <v>4</v>
      </c>
      <c r="H31" s="8">
        <v>4</v>
      </c>
      <c r="I31" s="8">
        <v>4</v>
      </c>
      <c r="J31" s="8">
        <v>4</v>
      </c>
      <c r="K31" s="8">
        <v>4</v>
      </c>
      <c r="L31" s="8">
        <v>4</v>
      </c>
      <c r="M31" s="8">
        <v>4</v>
      </c>
      <c r="N31" s="8">
        <v>4</v>
      </c>
      <c r="O31" s="8">
        <v>4</v>
      </c>
      <c r="P31" s="8">
        <v>4</v>
      </c>
      <c r="Q31" s="8">
        <v>4</v>
      </c>
      <c r="R31" s="8">
        <v>4</v>
      </c>
      <c r="S31" s="8">
        <v>4</v>
      </c>
      <c r="T31" s="8">
        <v>4</v>
      </c>
      <c r="U31" s="37">
        <v>4</v>
      </c>
      <c r="V31" s="38">
        <v>0.04</v>
      </c>
      <c r="W31" s="13">
        <v>4</v>
      </c>
      <c r="X31" s="8">
        <v>4</v>
      </c>
      <c r="Y31" s="8">
        <v>4</v>
      </c>
      <c r="Z31" s="8">
        <v>4</v>
      </c>
      <c r="AA31" s="8">
        <v>4</v>
      </c>
      <c r="AB31" s="8">
        <v>4</v>
      </c>
      <c r="AC31" s="8">
        <v>4</v>
      </c>
      <c r="AD31" s="9">
        <v>4</v>
      </c>
      <c r="AE31" s="8">
        <v>4</v>
      </c>
      <c r="AF31" s="7"/>
    </row>
    <row r="32" spans="1:32" ht="4.9000000000000004" customHeight="1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4"/>
    </row>
  </sheetData>
  <sheetProtection sheet="1" objects="1" scenarios="1"/>
  <mergeCells count="2">
    <mergeCell ref="C2:AC2"/>
    <mergeCell ref="B2:B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66"/>
  <sheetViews>
    <sheetView showGridLines="0" topLeftCell="A3" zoomScale="85" zoomScaleNormal="85" workbookViewId="0">
      <selection activeCell="N37" sqref="N37"/>
    </sheetView>
  </sheetViews>
  <sheetFormatPr defaultRowHeight="15" x14ac:dyDescent="0.25"/>
  <cols>
    <col min="1" max="2" width="9.140625" style="41"/>
    <col min="3" max="3" width="8.28515625" style="41" customWidth="1"/>
    <col min="4" max="4" width="7" style="41" customWidth="1"/>
    <col min="5" max="5" width="40" style="41" customWidth="1"/>
    <col min="6" max="6" width="8.28515625" style="41" customWidth="1"/>
    <col min="7" max="7" width="7.5703125" style="41" customWidth="1"/>
    <col min="8" max="8" width="10.140625" style="41" customWidth="1"/>
    <col min="9" max="9" width="9.7109375" style="41" customWidth="1"/>
    <col min="10" max="10" width="14.85546875" style="41" customWidth="1"/>
    <col min="11" max="11" width="10.42578125" style="41" customWidth="1"/>
    <col min="12" max="12" width="11.85546875" style="41" customWidth="1"/>
    <col min="13" max="13" width="13.28515625" style="41" customWidth="1"/>
    <col min="14" max="14" width="18.42578125" style="41" customWidth="1"/>
    <col min="15" max="15" width="17.85546875" style="41" customWidth="1"/>
    <col min="16" max="16" width="13.42578125" style="41" customWidth="1"/>
    <col min="17" max="17" width="17.5703125" style="41" customWidth="1"/>
    <col min="18" max="18" width="19.7109375" style="41" customWidth="1"/>
    <col min="19" max="19" width="12.28515625" style="42" bestFit="1" customWidth="1"/>
    <col min="20" max="20" width="14.28515625" style="41" customWidth="1"/>
    <col min="21" max="21" width="14.5703125" style="41" bestFit="1" customWidth="1"/>
    <col min="22" max="22" width="11.5703125" style="41" bestFit="1" customWidth="1"/>
    <col min="23" max="16384" width="9.140625" style="41"/>
  </cols>
  <sheetData>
    <row r="1" spans="2:17" ht="15" customHeight="1" x14ac:dyDescent="0.25">
      <c r="B1" s="91" t="s">
        <v>89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2:17" ht="15" customHeigh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2:17" ht="73.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2:17" ht="15" customHeight="1" x14ac:dyDescent="0.25">
      <c r="B4" s="92" t="s">
        <v>86</v>
      </c>
      <c r="C4" s="92"/>
      <c r="D4" s="92"/>
      <c r="E4" s="92"/>
      <c r="F4" s="92"/>
      <c r="G4" s="92"/>
      <c r="H4" s="92" t="s">
        <v>87</v>
      </c>
      <c r="I4" s="92"/>
      <c r="J4" s="92"/>
      <c r="K4" s="92"/>
      <c r="L4" s="92"/>
      <c r="M4" s="92"/>
      <c r="N4" s="92"/>
    </row>
    <row r="5" spans="2:17" ht="15" customHeight="1" x14ac:dyDescent="0.25"/>
    <row r="6" spans="2:17" ht="30" customHeight="1" thickBot="1" x14ac:dyDescent="0.3">
      <c r="B6" s="43"/>
    </row>
    <row r="7" spans="2:17" ht="30" customHeight="1" thickTop="1" thickBot="1" x14ac:dyDescent="0.3">
      <c r="B7" s="67" t="s">
        <v>30</v>
      </c>
      <c r="C7" s="79" t="s">
        <v>31</v>
      </c>
      <c r="D7" s="67" t="s">
        <v>32</v>
      </c>
      <c r="E7" s="67" t="s">
        <v>33</v>
      </c>
      <c r="F7" s="67" t="s">
        <v>34</v>
      </c>
      <c r="G7" s="67" t="s">
        <v>35</v>
      </c>
      <c r="H7" s="78" t="s">
        <v>36</v>
      </c>
      <c r="I7" s="77"/>
      <c r="J7" s="77"/>
      <c r="K7" s="77"/>
      <c r="L7" s="77"/>
      <c r="M7" s="76" t="s">
        <v>37</v>
      </c>
      <c r="N7" s="77"/>
      <c r="O7" s="77"/>
      <c r="P7" s="74" t="s">
        <v>38</v>
      </c>
      <c r="Q7" s="75"/>
    </row>
    <row r="8" spans="2:17" ht="30" customHeight="1" thickBot="1" x14ac:dyDescent="0.3">
      <c r="B8" s="68"/>
      <c r="C8" s="80"/>
      <c r="D8" s="73"/>
      <c r="E8" s="73"/>
      <c r="F8" s="73"/>
      <c r="G8" s="73"/>
      <c r="H8" s="40" t="s">
        <v>39</v>
      </c>
      <c r="I8" s="40" t="s">
        <v>40</v>
      </c>
      <c r="J8" s="40" t="s">
        <v>41</v>
      </c>
      <c r="K8" s="1" t="s">
        <v>42</v>
      </c>
      <c r="L8" s="3" t="s">
        <v>43</v>
      </c>
      <c r="M8" s="53" t="s">
        <v>44</v>
      </c>
      <c r="N8" s="1" t="s">
        <v>45</v>
      </c>
      <c r="O8" s="2" t="s">
        <v>46</v>
      </c>
      <c r="P8" s="59" t="s">
        <v>47</v>
      </c>
      <c r="Q8" s="60" t="s">
        <v>48</v>
      </c>
    </row>
    <row r="9" spans="2:17" ht="30" customHeight="1" thickTop="1" thickBot="1" x14ac:dyDescent="0.3">
      <c r="B9" s="69">
        <v>1</v>
      </c>
      <c r="C9" s="81"/>
      <c r="D9" s="57">
        <v>1</v>
      </c>
      <c r="E9" s="44" t="s">
        <v>49</v>
      </c>
      <c r="F9" s="44">
        <v>10</v>
      </c>
      <c r="G9" s="49" t="s">
        <v>35</v>
      </c>
      <c r="H9" s="50">
        <v>0</v>
      </c>
      <c r="I9" s="51" t="e">
        <f>VLOOKUP($C$9,'QUADRO ICMS'!$C$4:$V$31,20,0)</f>
        <v>#N/A</v>
      </c>
      <c r="J9" s="52">
        <v>0</v>
      </c>
      <c r="K9" s="55">
        <f>ROUND(J9*H9,2)</f>
        <v>0</v>
      </c>
      <c r="L9" s="83">
        <v>0</v>
      </c>
      <c r="M9" s="39" t="e">
        <f>ROUND(J9*I9,2)</f>
        <v>#N/A</v>
      </c>
      <c r="N9" s="55">
        <f t="shared" ref="N9" si="0">J9+K9</f>
        <v>0</v>
      </c>
      <c r="O9" s="56">
        <f t="shared" ref="O9:O34" si="1">ROUND((N9*F9)+L9,2)</f>
        <v>0</v>
      </c>
      <c r="P9" s="54" t="e">
        <f>ROUND(((((J9-M9)/(1-20%))*20%)-M9)+N9,2)</f>
        <v>#N/A</v>
      </c>
      <c r="Q9" s="56" t="e">
        <f t="shared" ref="Q9:Q34" si="2">ROUND(P9*F9,2)</f>
        <v>#N/A</v>
      </c>
    </row>
    <row r="10" spans="2:17" ht="30" customHeight="1" thickBot="1" x14ac:dyDescent="0.3">
      <c r="B10" s="70"/>
      <c r="C10" s="82"/>
      <c r="D10" s="58">
        <v>2</v>
      </c>
      <c r="E10" s="44" t="s">
        <v>50</v>
      </c>
      <c r="F10" s="44">
        <v>10</v>
      </c>
      <c r="G10" s="44" t="s">
        <v>35</v>
      </c>
      <c r="H10" s="50">
        <v>0</v>
      </c>
      <c r="I10" s="51" t="e">
        <f>VLOOKUP($C$9,'QUADRO ICMS'!$C$4:$V$31,20,0)</f>
        <v>#N/A</v>
      </c>
      <c r="J10" s="52">
        <v>0</v>
      </c>
      <c r="K10" s="55">
        <f t="shared" ref="K10:K34" si="3">ROUND(J10*H10,2)</f>
        <v>0</v>
      </c>
      <c r="L10" s="84"/>
      <c r="M10" s="39" t="e">
        <f t="shared" ref="M10:M34" si="4">ROUND(J10*I10,2)</f>
        <v>#N/A</v>
      </c>
      <c r="N10" s="55">
        <f t="shared" ref="N10:N34" si="5">J10+K10</f>
        <v>0</v>
      </c>
      <c r="O10" s="56">
        <f t="shared" si="1"/>
        <v>0</v>
      </c>
      <c r="P10" s="54" t="e">
        <f t="shared" ref="P10:P34" si="6">ROUND(((((J10-M10)/(1-20%))*20%)-M10)+N10,2)</f>
        <v>#N/A</v>
      </c>
      <c r="Q10" s="56" t="e">
        <f t="shared" si="2"/>
        <v>#N/A</v>
      </c>
    </row>
    <row r="11" spans="2:17" ht="30" customHeight="1" thickBot="1" x14ac:dyDescent="0.3">
      <c r="B11" s="70"/>
      <c r="C11" s="82"/>
      <c r="D11" s="57">
        <v>3</v>
      </c>
      <c r="E11" s="48" t="s">
        <v>51</v>
      </c>
      <c r="F11" s="48">
        <v>80</v>
      </c>
      <c r="G11" s="49" t="s">
        <v>35</v>
      </c>
      <c r="H11" s="50">
        <v>0</v>
      </c>
      <c r="I11" s="51" t="e">
        <f>VLOOKUP($C$9,'QUADRO ICMS'!$C$4:$V$31,20,0)</f>
        <v>#N/A</v>
      </c>
      <c r="J11" s="52">
        <v>0</v>
      </c>
      <c r="K11" s="55">
        <f t="shared" si="3"/>
        <v>0</v>
      </c>
      <c r="L11" s="84"/>
      <c r="M11" s="39" t="e">
        <f>ROUND(J11*I11,2)</f>
        <v>#N/A</v>
      </c>
      <c r="N11" s="55">
        <f>J11+K11</f>
        <v>0</v>
      </c>
      <c r="O11" s="56">
        <f t="shared" si="1"/>
        <v>0</v>
      </c>
      <c r="P11" s="54" t="e">
        <f>ROUND(((((J11-M11)/(1-20%))*20%)-M11)+N11,2)</f>
        <v>#N/A</v>
      </c>
      <c r="Q11" s="56" t="e">
        <f t="shared" si="2"/>
        <v>#N/A</v>
      </c>
    </row>
    <row r="12" spans="2:17" ht="30" customHeight="1" thickBot="1" x14ac:dyDescent="0.3">
      <c r="B12" s="70"/>
      <c r="C12" s="82"/>
      <c r="D12" s="57">
        <v>4</v>
      </c>
      <c r="E12" s="44" t="s">
        <v>52</v>
      </c>
      <c r="F12" s="44">
        <v>10</v>
      </c>
      <c r="G12" s="44" t="s">
        <v>35</v>
      </c>
      <c r="H12" s="50">
        <v>0</v>
      </c>
      <c r="I12" s="51" t="e">
        <f>VLOOKUP($C$9,'QUADRO ICMS'!$C$4:$V$31,20,0)</f>
        <v>#N/A</v>
      </c>
      <c r="J12" s="52">
        <v>0</v>
      </c>
      <c r="K12" s="55">
        <f t="shared" si="3"/>
        <v>0</v>
      </c>
      <c r="L12" s="84"/>
      <c r="M12" s="39" t="e">
        <f t="shared" si="4"/>
        <v>#N/A</v>
      </c>
      <c r="N12" s="55">
        <f t="shared" si="5"/>
        <v>0</v>
      </c>
      <c r="O12" s="56">
        <f t="shared" si="1"/>
        <v>0</v>
      </c>
      <c r="P12" s="54" t="e">
        <f t="shared" si="6"/>
        <v>#N/A</v>
      </c>
      <c r="Q12" s="56" t="e">
        <f t="shared" si="2"/>
        <v>#N/A</v>
      </c>
    </row>
    <row r="13" spans="2:17" ht="30" customHeight="1" thickBot="1" x14ac:dyDescent="0.3">
      <c r="B13" s="70"/>
      <c r="C13" s="82"/>
      <c r="D13" s="58">
        <v>5</v>
      </c>
      <c r="E13" s="44" t="s">
        <v>53</v>
      </c>
      <c r="F13" s="44">
        <v>200</v>
      </c>
      <c r="G13" s="49" t="s">
        <v>35</v>
      </c>
      <c r="H13" s="50">
        <v>0</v>
      </c>
      <c r="I13" s="51" t="e">
        <f>VLOOKUP($C$9,'QUADRO ICMS'!$C$4:$V$31,20,0)</f>
        <v>#N/A</v>
      </c>
      <c r="J13" s="52">
        <v>0</v>
      </c>
      <c r="K13" s="55">
        <f t="shared" si="3"/>
        <v>0</v>
      </c>
      <c r="L13" s="84"/>
      <c r="M13" s="39" t="e">
        <f t="shared" si="4"/>
        <v>#N/A</v>
      </c>
      <c r="N13" s="55">
        <f>J13+K13</f>
        <v>0</v>
      </c>
      <c r="O13" s="56">
        <f t="shared" si="1"/>
        <v>0</v>
      </c>
      <c r="P13" s="54" t="e">
        <f t="shared" si="6"/>
        <v>#N/A</v>
      </c>
      <c r="Q13" s="56" t="e">
        <f t="shared" si="2"/>
        <v>#N/A</v>
      </c>
    </row>
    <row r="14" spans="2:17" ht="30" customHeight="1" thickBot="1" x14ac:dyDescent="0.3">
      <c r="B14" s="70"/>
      <c r="C14" s="82"/>
      <c r="D14" s="57">
        <v>6</v>
      </c>
      <c r="E14" s="48" t="s">
        <v>54</v>
      </c>
      <c r="F14" s="48">
        <v>40</v>
      </c>
      <c r="G14" s="44" t="s">
        <v>35</v>
      </c>
      <c r="H14" s="50">
        <v>0</v>
      </c>
      <c r="I14" s="51" t="e">
        <f>VLOOKUP($C$9,'QUADRO ICMS'!$C$4:$V$31,20,0)</f>
        <v>#N/A</v>
      </c>
      <c r="J14" s="52">
        <v>0</v>
      </c>
      <c r="K14" s="55">
        <f t="shared" si="3"/>
        <v>0</v>
      </c>
      <c r="L14" s="84"/>
      <c r="M14" s="39" t="e">
        <f t="shared" si="4"/>
        <v>#N/A</v>
      </c>
      <c r="N14" s="55">
        <f t="shared" si="5"/>
        <v>0</v>
      </c>
      <c r="O14" s="56">
        <f t="shared" si="1"/>
        <v>0</v>
      </c>
      <c r="P14" s="54" t="e">
        <f t="shared" si="6"/>
        <v>#N/A</v>
      </c>
      <c r="Q14" s="56" t="e">
        <f t="shared" si="2"/>
        <v>#N/A</v>
      </c>
    </row>
    <row r="15" spans="2:17" ht="30" customHeight="1" thickBot="1" x14ac:dyDescent="0.3">
      <c r="B15" s="70"/>
      <c r="C15" s="82"/>
      <c r="D15" s="57">
        <v>7</v>
      </c>
      <c r="E15" s="44" t="s">
        <v>55</v>
      </c>
      <c r="F15" s="44">
        <v>40</v>
      </c>
      <c r="G15" s="49" t="s">
        <v>35</v>
      </c>
      <c r="H15" s="50">
        <v>0</v>
      </c>
      <c r="I15" s="51" t="e">
        <f>VLOOKUP($C$9,'QUADRO ICMS'!$C$4:$V$31,20,0)</f>
        <v>#N/A</v>
      </c>
      <c r="J15" s="52">
        <v>0</v>
      </c>
      <c r="K15" s="55">
        <f t="shared" si="3"/>
        <v>0</v>
      </c>
      <c r="L15" s="84"/>
      <c r="M15" s="39" t="e">
        <f t="shared" si="4"/>
        <v>#N/A</v>
      </c>
      <c r="N15" s="55">
        <f t="shared" si="5"/>
        <v>0</v>
      </c>
      <c r="O15" s="56">
        <f t="shared" si="1"/>
        <v>0</v>
      </c>
      <c r="P15" s="54" t="e">
        <f t="shared" si="6"/>
        <v>#N/A</v>
      </c>
      <c r="Q15" s="56" t="e">
        <f t="shared" si="2"/>
        <v>#N/A</v>
      </c>
    </row>
    <row r="16" spans="2:17" ht="30" customHeight="1" thickBot="1" x14ac:dyDescent="0.3">
      <c r="B16" s="70"/>
      <c r="C16" s="82"/>
      <c r="D16" s="58">
        <v>8</v>
      </c>
      <c r="E16" s="44" t="s">
        <v>56</v>
      </c>
      <c r="F16" s="44">
        <v>40</v>
      </c>
      <c r="G16" s="44" t="s">
        <v>35</v>
      </c>
      <c r="H16" s="50">
        <v>0</v>
      </c>
      <c r="I16" s="51" t="e">
        <f>VLOOKUP($C$9,'QUADRO ICMS'!$C$4:$V$31,20,0)</f>
        <v>#N/A</v>
      </c>
      <c r="J16" s="52">
        <v>0</v>
      </c>
      <c r="K16" s="55">
        <f t="shared" si="3"/>
        <v>0</v>
      </c>
      <c r="L16" s="84"/>
      <c r="M16" s="39" t="e">
        <f t="shared" si="4"/>
        <v>#N/A</v>
      </c>
      <c r="N16" s="55">
        <f t="shared" si="5"/>
        <v>0</v>
      </c>
      <c r="O16" s="56">
        <f t="shared" si="1"/>
        <v>0</v>
      </c>
      <c r="P16" s="54" t="e">
        <f t="shared" si="6"/>
        <v>#N/A</v>
      </c>
      <c r="Q16" s="56" t="e">
        <f t="shared" si="2"/>
        <v>#N/A</v>
      </c>
    </row>
    <row r="17" spans="2:17" ht="30" customHeight="1" thickBot="1" x14ac:dyDescent="0.3">
      <c r="B17" s="70"/>
      <c r="C17" s="82"/>
      <c r="D17" s="57">
        <v>9</v>
      </c>
      <c r="E17" s="48" t="s">
        <v>57</v>
      </c>
      <c r="F17" s="48">
        <v>20</v>
      </c>
      <c r="G17" s="49" t="s">
        <v>35</v>
      </c>
      <c r="H17" s="50">
        <v>0</v>
      </c>
      <c r="I17" s="51" t="e">
        <f>VLOOKUP($C$9,'QUADRO ICMS'!$C$4:$V$31,20,0)</f>
        <v>#N/A</v>
      </c>
      <c r="J17" s="52">
        <v>0</v>
      </c>
      <c r="K17" s="55">
        <f t="shared" si="3"/>
        <v>0</v>
      </c>
      <c r="L17" s="84"/>
      <c r="M17" s="39" t="e">
        <f t="shared" si="4"/>
        <v>#N/A</v>
      </c>
      <c r="N17" s="55">
        <f t="shared" si="5"/>
        <v>0</v>
      </c>
      <c r="O17" s="56">
        <f t="shared" si="1"/>
        <v>0</v>
      </c>
      <c r="P17" s="54" t="e">
        <f t="shared" si="6"/>
        <v>#N/A</v>
      </c>
      <c r="Q17" s="56" t="e">
        <f t="shared" si="2"/>
        <v>#N/A</v>
      </c>
    </row>
    <row r="18" spans="2:17" ht="30" customHeight="1" thickBot="1" x14ac:dyDescent="0.3">
      <c r="B18" s="70"/>
      <c r="C18" s="82"/>
      <c r="D18" s="57">
        <v>10</v>
      </c>
      <c r="E18" s="44" t="s">
        <v>58</v>
      </c>
      <c r="F18" s="44">
        <v>10</v>
      </c>
      <c r="G18" s="44" t="s">
        <v>35</v>
      </c>
      <c r="H18" s="50">
        <v>0</v>
      </c>
      <c r="I18" s="51" t="e">
        <f>VLOOKUP($C$9,'QUADRO ICMS'!$C$4:$V$31,20,0)</f>
        <v>#N/A</v>
      </c>
      <c r="J18" s="52">
        <v>0</v>
      </c>
      <c r="K18" s="55">
        <f t="shared" si="3"/>
        <v>0</v>
      </c>
      <c r="L18" s="84"/>
      <c r="M18" s="39" t="e">
        <f t="shared" si="4"/>
        <v>#N/A</v>
      </c>
      <c r="N18" s="55">
        <f t="shared" si="5"/>
        <v>0</v>
      </c>
      <c r="O18" s="56">
        <f t="shared" si="1"/>
        <v>0</v>
      </c>
      <c r="P18" s="54" t="e">
        <f t="shared" si="6"/>
        <v>#N/A</v>
      </c>
      <c r="Q18" s="56" t="e">
        <f t="shared" si="2"/>
        <v>#N/A</v>
      </c>
    </row>
    <row r="19" spans="2:17" ht="30" customHeight="1" thickBot="1" x14ac:dyDescent="0.3">
      <c r="B19" s="70"/>
      <c r="C19" s="82"/>
      <c r="D19" s="58">
        <v>11</v>
      </c>
      <c r="E19" s="44" t="s">
        <v>59</v>
      </c>
      <c r="F19" s="44">
        <v>400</v>
      </c>
      <c r="G19" s="49" t="s">
        <v>35</v>
      </c>
      <c r="H19" s="50">
        <v>0</v>
      </c>
      <c r="I19" s="51" t="e">
        <f>VLOOKUP($C$9,'QUADRO ICMS'!$C$4:$V$31,20,0)</f>
        <v>#N/A</v>
      </c>
      <c r="J19" s="52">
        <v>0</v>
      </c>
      <c r="K19" s="55">
        <f t="shared" si="3"/>
        <v>0</v>
      </c>
      <c r="L19" s="84"/>
      <c r="M19" s="39" t="e">
        <f t="shared" si="4"/>
        <v>#N/A</v>
      </c>
      <c r="N19" s="55">
        <f t="shared" si="5"/>
        <v>0</v>
      </c>
      <c r="O19" s="56">
        <f t="shared" si="1"/>
        <v>0</v>
      </c>
      <c r="P19" s="54" t="e">
        <f t="shared" si="6"/>
        <v>#N/A</v>
      </c>
      <c r="Q19" s="56" t="e">
        <f t="shared" si="2"/>
        <v>#N/A</v>
      </c>
    </row>
    <row r="20" spans="2:17" ht="30" customHeight="1" thickBot="1" x14ac:dyDescent="0.3">
      <c r="B20" s="70"/>
      <c r="C20" s="82"/>
      <c r="D20" s="57">
        <v>12</v>
      </c>
      <c r="E20" s="48" t="s">
        <v>60</v>
      </c>
      <c r="F20" s="48">
        <v>20</v>
      </c>
      <c r="G20" s="44" t="s">
        <v>35</v>
      </c>
      <c r="H20" s="50">
        <v>0</v>
      </c>
      <c r="I20" s="51" t="e">
        <f>VLOOKUP($C$9,'QUADRO ICMS'!$C$4:$V$31,20,0)</f>
        <v>#N/A</v>
      </c>
      <c r="J20" s="52">
        <v>0</v>
      </c>
      <c r="K20" s="55">
        <f t="shared" si="3"/>
        <v>0</v>
      </c>
      <c r="L20" s="84"/>
      <c r="M20" s="39" t="e">
        <f t="shared" si="4"/>
        <v>#N/A</v>
      </c>
      <c r="N20" s="55">
        <f t="shared" si="5"/>
        <v>0</v>
      </c>
      <c r="O20" s="56">
        <f t="shared" si="1"/>
        <v>0</v>
      </c>
      <c r="P20" s="54" t="e">
        <f t="shared" si="6"/>
        <v>#N/A</v>
      </c>
      <c r="Q20" s="56" t="e">
        <f t="shared" si="2"/>
        <v>#N/A</v>
      </c>
    </row>
    <row r="21" spans="2:17" ht="30" customHeight="1" thickBot="1" x14ac:dyDescent="0.3">
      <c r="B21" s="70"/>
      <c r="C21" s="82"/>
      <c r="D21" s="57">
        <v>13</v>
      </c>
      <c r="E21" s="44" t="s">
        <v>61</v>
      </c>
      <c r="F21" s="44">
        <v>10</v>
      </c>
      <c r="G21" s="49" t="s">
        <v>35</v>
      </c>
      <c r="H21" s="50">
        <v>0</v>
      </c>
      <c r="I21" s="51" t="e">
        <f>VLOOKUP($C$9,'QUADRO ICMS'!$C$4:$V$31,20,0)</f>
        <v>#N/A</v>
      </c>
      <c r="J21" s="52">
        <v>0</v>
      </c>
      <c r="K21" s="55">
        <f t="shared" si="3"/>
        <v>0</v>
      </c>
      <c r="L21" s="84"/>
      <c r="M21" s="39" t="e">
        <f t="shared" si="4"/>
        <v>#N/A</v>
      </c>
      <c r="N21" s="55">
        <f t="shared" si="5"/>
        <v>0</v>
      </c>
      <c r="O21" s="56">
        <f t="shared" si="1"/>
        <v>0</v>
      </c>
      <c r="P21" s="54" t="e">
        <f t="shared" si="6"/>
        <v>#N/A</v>
      </c>
      <c r="Q21" s="56" t="e">
        <f t="shared" si="2"/>
        <v>#N/A</v>
      </c>
    </row>
    <row r="22" spans="2:17" ht="30" customHeight="1" thickBot="1" x14ac:dyDescent="0.3">
      <c r="B22" s="70"/>
      <c r="C22" s="82"/>
      <c r="D22" s="58">
        <v>14</v>
      </c>
      <c r="E22" s="44" t="s">
        <v>62</v>
      </c>
      <c r="F22" s="44">
        <v>400</v>
      </c>
      <c r="G22" s="44" t="s">
        <v>35</v>
      </c>
      <c r="H22" s="50">
        <v>0</v>
      </c>
      <c r="I22" s="51" t="e">
        <f>VLOOKUP($C$9,'QUADRO ICMS'!$C$4:$V$31,20,0)</f>
        <v>#N/A</v>
      </c>
      <c r="J22" s="52">
        <v>0</v>
      </c>
      <c r="K22" s="55">
        <f t="shared" si="3"/>
        <v>0</v>
      </c>
      <c r="L22" s="84"/>
      <c r="M22" s="39" t="e">
        <f t="shared" si="4"/>
        <v>#N/A</v>
      </c>
      <c r="N22" s="55">
        <f t="shared" si="5"/>
        <v>0</v>
      </c>
      <c r="O22" s="56">
        <f t="shared" si="1"/>
        <v>0</v>
      </c>
      <c r="P22" s="54" t="e">
        <f t="shared" si="6"/>
        <v>#N/A</v>
      </c>
      <c r="Q22" s="56" t="e">
        <f t="shared" si="2"/>
        <v>#N/A</v>
      </c>
    </row>
    <row r="23" spans="2:17" ht="30" customHeight="1" thickBot="1" x14ac:dyDescent="0.3">
      <c r="B23" s="70"/>
      <c r="C23" s="82"/>
      <c r="D23" s="57">
        <v>15</v>
      </c>
      <c r="E23" s="48" t="s">
        <v>63</v>
      </c>
      <c r="F23" s="48">
        <v>80</v>
      </c>
      <c r="G23" s="49" t="s">
        <v>35</v>
      </c>
      <c r="H23" s="50">
        <v>0</v>
      </c>
      <c r="I23" s="51" t="e">
        <f>VLOOKUP($C$9,'QUADRO ICMS'!$C$4:$V$31,20,0)</f>
        <v>#N/A</v>
      </c>
      <c r="J23" s="52">
        <v>0</v>
      </c>
      <c r="K23" s="55">
        <f t="shared" si="3"/>
        <v>0</v>
      </c>
      <c r="L23" s="84"/>
      <c r="M23" s="39" t="e">
        <f t="shared" si="4"/>
        <v>#N/A</v>
      </c>
      <c r="N23" s="55">
        <f t="shared" si="5"/>
        <v>0</v>
      </c>
      <c r="O23" s="56">
        <f t="shared" si="1"/>
        <v>0</v>
      </c>
      <c r="P23" s="54" t="e">
        <f t="shared" si="6"/>
        <v>#N/A</v>
      </c>
      <c r="Q23" s="56" t="e">
        <f t="shared" si="2"/>
        <v>#N/A</v>
      </c>
    </row>
    <row r="24" spans="2:17" ht="30" customHeight="1" thickBot="1" x14ac:dyDescent="0.3">
      <c r="B24" s="70"/>
      <c r="C24" s="82"/>
      <c r="D24" s="57">
        <v>16</v>
      </c>
      <c r="E24" s="44" t="s">
        <v>64</v>
      </c>
      <c r="F24" s="44">
        <v>10</v>
      </c>
      <c r="G24" s="44" t="s">
        <v>35</v>
      </c>
      <c r="H24" s="50">
        <v>0</v>
      </c>
      <c r="I24" s="51" t="e">
        <f>VLOOKUP($C$9,'QUADRO ICMS'!$C$4:$V$31,20,0)</f>
        <v>#N/A</v>
      </c>
      <c r="J24" s="52">
        <v>0</v>
      </c>
      <c r="K24" s="55">
        <f t="shared" si="3"/>
        <v>0</v>
      </c>
      <c r="L24" s="84"/>
      <c r="M24" s="39" t="e">
        <f t="shared" si="4"/>
        <v>#N/A</v>
      </c>
      <c r="N24" s="55">
        <f t="shared" si="5"/>
        <v>0</v>
      </c>
      <c r="O24" s="56">
        <f t="shared" si="1"/>
        <v>0</v>
      </c>
      <c r="P24" s="54" t="e">
        <f t="shared" si="6"/>
        <v>#N/A</v>
      </c>
      <c r="Q24" s="56" t="e">
        <f t="shared" si="2"/>
        <v>#N/A</v>
      </c>
    </row>
    <row r="25" spans="2:17" ht="30" customHeight="1" thickBot="1" x14ac:dyDescent="0.3">
      <c r="B25" s="70"/>
      <c r="C25" s="82"/>
      <c r="D25" s="58">
        <v>17</v>
      </c>
      <c r="E25" s="44" t="s">
        <v>65</v>
      </c>
      <c r="F25" s="44">
        <v>400</v>
      </c>
      <c r="G25" s="49" t="s">
        <v>35</v>
      </c>
      <c r="H25" s="50">
        <v>0</v>
      </c>
      <c r="I25" s="51" t="e">
        <f>VLOOKUP($C$9,'QUADRO ICMS'!$C$4:$V$31,20,0)</f>
        <v>#N/A</v>
      </c>
      <c r="J25" s="52">
        <v>0</v>
      </c>
      <c r="K25" s="55">
        <f t="shared" si="3"/>
        <v>0</v>
      </c>
      <c r="L25" s="84"/>
      <c r="M25" s="39" t="e">
        <f t="shared" si="4"/>
        <v>#N/A</v>
      </c>
      <c r="N25" s="55">
        <f t="shared" si="5"/>
        <v>0</v>
      </c>
      <c r="O25" s="56">
        <f t="shared" si="1"/>
        <v>0</v>
      </c>
      <c r="P25" s="54" t="e">
        <f t="shared" si="6"/>
        <v>#N/A</v>
      </c>
      <c r="Q25" s="56" t="e">
        <f t="shared" si="2"/>
        <v>#N/A</v>
      </c>
    </row>
    <row r="26" spans="2:17" ht="30" customHeight="1" thickBot="1" x14ac:dyDescent="0.3">
      <c r="B26" s="70"/>
      <c r="C26" s="82"/>
      <c r="D26" s="57">
        <v>18</v>
      </c>
      <c r="E26" s="48" t="s">
        <v>66</v>
      </c>
      <c r="F26" s="48">
        <v>200</v>
      </c>
      <c r="G26" s="44" t="s">
        <v>35</v>
      </c>
      <c r="H26" s="50">
        <v>0</v>
      </c>
      <c r="I26" s="51" t="e">
        <f>VLOOKUP($C$9,'QUADRO ICMS'!$C$4:$V$31,20,0)</f>
        <v>#N/A</v>
      </c>
      <c r="J26" s="52">
        <v>0</v>
      </c>
      <c r="K26" s="55">
        <f t="shared" si="3"/>
        <v>0</v>
      </c>
      <c r="L26" s="84"/>
      <c r="M26" s="39" t="e">
        <f t="shared" si="4"/>
        <v>#N/A</v>
      </c>
      <c r="N26" s="55">
        <f t="shared" si="5"/>
        <v>0</v>
      </c>
      <c r="O26" s="56">
        <f t="shared" si="1"/>
        <v>0</v>
      </c>
      <c r="P26" s="54" t="e">
        <f t="shared" si="6"/>
        <v>#N/A</v>
      </c>
      <c r="Q26" s="56" t="e">
        <f t="shared" si="2"/>
        <v>#N/A</v>
      </c>
    </row>
    <row r="27" spans="2:17" ht="30" customHeight="1" thickBot="1" x14ac:dyDescent="0.3">
      <c r="B27" s="70"/>
      <c r="C27" s="82"/>
      <c r="D27" s="57">
        <v>19</v>
      </c>
      <c r="E27" s="44" t="s">
        <v>67</v>
      </c>
      <c r="F27" s="44">
        <v>200</v>
      </c>
      <c r="G27" s="49" t="s">
        <v>35</v>
      </c>
      <c r="H27" s="50">
        <v>0</v>
      </c>
      <c r="I27" s="51" t="e">
        <f>VLOOKUP($C$9,'QUADRO ICMS'!$C$4:$V$31,20,0)</f>
        <v>#N/A</v>
      </c>
      <c r="J27" s="52">
        <v>0</v>
      </c>
      <c r="K27" s="55">
        <f t="shared" si="3"/>
        <v>0</v>
      </c>
      <c r="L27" s="84"/>
      <c r="M27" s="39" t="e">
        <f t="shared" si="4"/>
        <v>#N/A</v>
      </c>
      <c r="N27" s="55">
        <f t="shared" si="5"/>
        <v>0</v>
      </c>
      <c r="O27" s="56">
        <f t="shared" si="1"/>
        <v>0</v>
      </c>
      <c r="P27" s="54" t="e">
        <f t="shared" si="6"/>
        <v>#N/A</v>
      </c>
      <c r="Q27" s="56" t="e">
        <f t="shared" si="2"/>
        <v>#N/A</v>
      </c>
    </row>
    <row r="28" spans="2:17" ht="30" customHeight="1" thickBot="1" x14ac:dyDescent="0.3">
      <c r="B28" s="70"/>
      <c r="C28" s="82"/>
      <c r="D28" s="58">
        <v>20</v>
      </c>
      <c r="E28" s="44" t="s">
        <v>68</v>
      </c>
      <c r="F28" s="44">
        <v>10</v>
      </c>
      <c r="G28" s="44" t="s">
        <v>35</v>
      </c>
      <c r="H28" s="50">
        <v>0</v>
      </c>
      <c r="I28" s="51" t="e">
        <f>VLOOKUP($C$9,'QUADRO ICMS'!$C$4:$V$31,20,0)</f>
        <v>#N/A</v>
      </c>
      <c r="J28" s="52">
        <v>0</v>
      </c>
      <c r="K28" s="55">
        <f t="shared" si="3"/>
        <v>0</v>
      </c>
      <c r="L28" s="84"/>
      <c r="M28" s="39" t="e">
        <f t="shared" si="4"/>
        <v>#N/A</v>
      </c>
      <c r="N28" s="55">
        <f t="shared" si="5"/>
        <v>0</v>
      </c>
      <c r="O28" s="56">
        <f t="shared" si="1"/>
        <v>0</v>
      </c>
      <c r="P28" s="54" t="e">
        <f t="shared" si="6"/>
        <v>#N/A</v>
      </c>
      <c r="Q28" s="56" t="e">
        <f t="shared" si="2"/>
        <v>#N/A</v>
      </c>
    </row>
    <row r="29" spans="2:17" ht="30" customHeight="1" thickBot="1" x14ac:dyDescent="0.3">
      <c r="B29" s="70"/>
      <c r="C29" s="82"/>
      <c r="D29" s="57">
        <v>21</v>
      </c>
      <c r="E29" s="48" t="s">
        <v>69</v>
      </c>
      <c r="F29" s="48">
        <v>10</v>
      </c>
      <c r="G29" s="49" t="s">
        <v>35</v>
      </c>
      <c r="H29" s="50">
        <v>0</v>
      </c>
      <c r="I29" s="51" t="e">
        <f>VLOOKUP($C$9,'QUADRO ICMS'!$C$4:$V$31,20,0)</f>
        <v>#N/A</v>
      </c>
      <c r="J29" s="52">
        <v>0</v>
      </c>
      <c r="K29" s="55">
        <f t="shared" si="3"/>
        <v>0</v>
      </c>
      <c r="L29" s="84"/>
      <c r="M29" s="39" t="e">
        <f t="shared" si="4"/>
        <v>#N/A</v>
      </c>
      <c r="N29" s="55">
        <f t="shared" si="5"/>
        <v>0</v>
      </c>
      <c r="O29" s="56">
        <f t="shared" si="1"/>
        <v>0</v>
      </c>
      <c r="P29" s="54" t="e">
        <f t="shared" si="6"/>
        <v>#N/A</v>
      </c>
      <c r="Q29" s="56" t="e">
        <f t="shared" si="2"/>
        <v>#N/A</v>
      </c>
    </row>
    <row r="30" spans="2:17" ht="30.75" thickBot="1" x14ac:dyDescent="0.3">
      <c r="B30" s="70"/>
      <c r="C30" s="82"/>
      <c r="D30" s="57">
        <v>22</v>
      </c>
      <c r="E30" s="44" t="s">
        <v>70</v>
      </c>
      <c r="F30" s="44">
        <v>10</v>
      </c>
      <c r="G30" s="44" t="s">
        <v>35</v>
      </c>
      <c r="H30" s="50">
        <v>0</v>
      </c>
      <c r="I30" s="51" t="e">
        <f>VLOOKUP($C$9,'QUADRO ICMS'!$C$4:$V$31,20,0)</f>
        <v>#N/A</v>
      </c>
      <c r="J30" s="52">
        <v>0</v>
      </c>
      <c r="K30" s="55">
        <f t="shared" si="3"/>
        <v>0</v>
      </c>
      <c r="L30" s="84"/>
      <c r="M30" s="39" t="e">
        <f t="shared" si="4"/>
        <v>#N/A</v>
      </c>
      <c r="N30" s="55">
        <f t="shared" si="5"/>
        <v>0</v>
      </c>
      <c r="O30" s="56">
        <f t="shared" si="1"/>
        <v>0</v>
      </c>
      <c r="P30" s="54" t="e">
        <f t="shared" si="6"/>
        <v>#N/A</v>
      </c>
      <c r="Q30" s="56" t="e">
        <f t="shared" si="2"/>
        <v>#N/A</v>
      </c>
    </row>
    <row r="31" spans="2:17" ht="30.75" thickBot="1" x14ac:dyDescent="0.3">
      <c r="B31" s="70"/>
      <c r="C31" s="82"/>
      <c r="D31" s="58">
        <v>23</v>
      </c>
      <c r="E31" s="44" t="s">
        <v>71</v>
      </c>
      <c r="F31" s="44">
        <v>10</v>
      </c>
      <c r="G31" s="49" t="s">
        <v>35</v>
      </c>
      <c r="H31" s="50">
        <v>0</v>
      </c>
      <c r="I31" s="51" t="e">
        <f>VLOOKUP($C$9,'QUADRO ICMS'!$C$4:$V$31,20,0)</f>
        <v>#N/A</v>
      </c>
      <c r="J31" s="52">
        <v>0</v>
      </c>
      <c r="K31" s="55">
        <f t="shared" si="3"/>
        <v>0</v>
      </c>
      <c r="L31" s="84"/>
      <c r="M31" s="39" t="e">
        <f t="shared" si="4"/>
        <v>#N/A</v>
      </c>
      <c r="N31" s="55">
        <f t="shared" si="5"/>
        <v>0</v>
      </c>
      <c r="O31" s="56">
        <f t="shared" si="1"/>
        <v>0</v>
      </c>
      <c r="P31" s="54" t="e">
        <f t="shared" si="6"/>
        <v>#N/A</v>
      </c>
      <c r="Q31" s="56" t="e">
        <f t="shared" si="2"/>
        <v>#N/A</v>
      </c>
    </row>
    <row r="32" spans="2:17" ht="30.75" thickBot="1" x14ac:dyDescent="0.3">
      <c r="B32" s="70"/>
      <c r="C32" s="82"/>
      <c r="D32" s="57">
        <v>24</v>
      </c>
      <c r="E32" s="44" t="s">
        <v>72</v>
      </c>
      <c r="F32" s="44">
        <v>10</v>
      </c>
      <c r="G32" s="44" t="s">
        <v>35</v>
      </c>
      <c r="H32" s="50">
        <v>0</v>
      </c>
      <c r="I32" s="51" t="e">
        <f>VLOOKUP($C$9,'QUADRO ICMS'!$C$4:$V$31,20,0)</f>
        <v>#N/A</v>
      </c>
      <c r="J32" s="52">
        <v>0</v>
      </c>
      <c r="K32" s="55">
        <f t="shared" si="3"/>
        <v>0</v>
      </c>
      <c r="L32" s="84"/>
      <c r="M32" s="39" t="e">
        <f t="shared" si="4"/>
        <v>#N/A</v>
      </c>
      <c r="N32" s="55">
        <f t="shared" si="5"/>
        <v>0</v>
      </c>
      <c r="O32" s="56">
        <f t="shared" si="1"/>
        <v>0</v>
      </c>
      <c r="P32" s="54" t="e">
        <f t="shared" si="6"/>
        <v>#N/A</v>
      </c>
      <c r="Q32" s="56" t="e">
        <f t="shared" si="2"/>
        <v>#N/A</v>
      </c>
    </row>
    <row r="33" spans="2:17" ht="30.75" thickBot="1" x14ac:dyDescent="0.3">
      <c r="B33" s="70"/>
      <c r="C33" s="82"/>
      <c r="D33" s="57">
        <v>25</v>
      </c>
      <c r="E33" s="48" t="s">
        <v>73</v>
      </c>
      <c r="F33" s="48">
        <v>20</v>
      </c>
      <c r="G33" s="49" t="s">
        <v>35</v>
      </c>
      <c r="H33" s="50">
        <v>0</v>
      </c>
      <c r="I33" s="51" t="e">
        <f>VLOOKUP($C$9,'QUADRO ICMS'!$C$4:$V$31,20,0)</f>
        <v>#N/A</v>
      </c>
      <c r="J33" s="52">
        <v>0</v>
      </c>
      <c r="K33" s="55">
        <f t="shared" si="3"/>
        <v>0</v>
      </c>
      <c r="L33" s="84"/>
      <c r="M33" s="39" t="e">
        <f>ROUND(J33*I33,2)</f>
        <v>#N/A</v>
      </c>
      <c r="N33" s="55">
        <f t="shared" si="5"/>
        <v>0</v>
      </c>
      <c r="O33" s="56">
        <f t="shared" si="1"/>
        <v>0</v>
      </c>
      <c r="P33" s="54" t="e">
        <f t="shared" si="6"/>
        <v>#N/A</v>
      </c>
      <c r="Q33" s="56" t="e">
        <f t="shared" si="2"/>
        <v>#N/A</v>
      </c>
    </row>
    <row r="34" spans="2:17" ht="30.75" thickBot="1" x14ac:dyDescent="0.3">
      <c r="B34" s="71"/>
      <c r="C34" s="82"/>
      <c r="D34" s="101">
        <v>26</v>
      </c>
      <c r="E34" s="48" t="s">
        <v>74</v>
      </c>
      <c r="F34" s="48">
        <v>20</v>
      </c>
      <c r="G34" s="48" t="s">
        <v>35</v>
      </c>
      <c r="H34" s="102">
        <v>0</v>
      </c>
      <c r="I34" s="103" t="e">
        <f>VLOOKUP($C$9,'QUADRO ICMS'!$C$4:$V$31,20,0)</f>
        <v>#N/A</v>
      </c>
      <c r="J34" s="52">
        <v>0</v>
      </c>
      <c r="K34" s="55">
        <f t="shared" si="3"/>
        <v>0</v>
      </c>
      <c r="L34" s="85"/>
      <c r="M34" s="39" t="e">
        <f t="shared" si="4"/>
        <v>#N/A</v>
      </c>
      <c r="N34" s="55">
        <f t="shared" si="5"/>
        <v>0</v>
      </c>
      <c r="O34" s="56">
        <f t="shared" si="1"/>
        <v>0</v>
      </c>
      <c r="P34" s="54" t="e">
        <f t="shared" si="6"/>
        <v>#N/A</v>
      </c>
      <c r="Q34" s="56" t="e">
        <f t="shared" si="2"/>
        <v>#N/A</v>
      </c>
    </row>
    <row r="35" spans="2:17" ht="16.5" thickTop="1" thickBot="1" x14ac:dyDescent="0.3">
      <c r="B35" s="100"/>
      <c r="C35" s="104"/>
      <c r="D35" s="104"/>
      <c r="E35" s="104"/>
      <c r="F35" s="104"/>
      <c r="G35" s="104"/>
      <c r="H35" s="104"/>
      <c r="I35" s="104"/>
      <c r="J35" s="94"/>
      <c r="K35" s="95"/>
      <c r="L35" s="96" t="s">
        <v>75</v>
      </c>
      <c r="M35" s="97">
        <f>ROUND(SUM(O9:O34),2)</f>
        <v>0</v>
      </c>
      <c r="N35" s="98"/>
      <c r="O35" s="99"/>
      <c r="P35" s="97" t="e">
        <f>ROUND(SUM(Q9:Q34),2)</f>
        <v>#N/A</v>
      </c>
      <c r="Q35" s="99"/>
    </row>
    <row r="40" spans="2:17" ht="124.5" customHeight="1" x14ac:dyDescent="0.25">
      <c r="B40" s="93" t="s">
        <v>88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</row>
    <row r="66" ht="15" customHeight="1" x14ac:dyDescent="0.25"/>
  </sheetData>
  <dataConsolidate>
    <dataRefs count="1">
      <dataRef ref="C4:AE31" sheet="QUADRO ICMS" r:id="rId1"/>
    </dataRefs>
  </dataConsolidate>
  <mergeCells count="19">
    <mergeCell ref="B40:Q40"/>
    <mergeCell ref="B1:Q3"/>
    <mergeCell ref="B4:G4"/>
    <mergeCell ref="H4:N4"/>
    <mergeCell ref="M35:O35"/>
    <mergeCell ref="P35:Q35"/>
    <mergeCell ref="C35:I35"/>
    <mergeCell ref="C9:C34"/>
    <mergeCell ref="L9:L34"/>
    <mergeCell ref="B7:B8"/>
    <mergeCell ref="B9:B34"/>
    <mergeCell ref="D7:D8"/>
    <mergeCell ref="E7:E8"/>
    <mergeCell ref="P7:Q7"/>
    <mergeCell ref="M7:O7"/>
    <mergeCell ref="F7:F8"/>
    <mergeCell ref="G7:G8"/>
    <mergeCell ref="H7:L7"/>
    <mergeCell ref="C7:C8"/>
  </mergeCells>
  <pageMargins left="0.51181102362204722" right="0.51181102362204722" top="0.59055118110236227" bottom="0.59055118110236227" header="0.31496062992125984" footer="0.31496062992125984"/>
  <pageSetup paperSize="9" scale="37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2CFED0-05E0-4148-AC88-340F772B2E72}">
          <x14:formula1>
            <xm:f>'QUADRO ICMS'!$C$4:$C$31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42F3-1D3D-4800-97A6-ED8497DE298E}">
  <sheetPr>
    <pageSetUpPr fitToPage="1"/>
  </sheetPr>
  <dimension ref="B1:S52"/>
  <sheetViews>
    <sheetView showGridLines="0" zoomScale="85" zoomScaleNormal="85" workbookViewId="0">
      <selection activeCell="B19" sqref="B19:Q19"/>
    </sheetView>
  </sheetViews>
  <sheetFormatPr defaultRowHeight="15" x14ac:dyDescent="0.25"/>
  <cols>
    <col min="1" max="1" width="9.140625" style="41"/>
    <col min="2" max="2" width="7.7109375" style="41" bestFit="1" customWidth="1"/>
    <col min="3" max="3" width="8.28515625" style="41" customWidth="1"/>
    <col min="4" max="4" width="7" style="41" customWidth="1"/>
    <col min="5" max="5" width="40" style="41" customWidth="1"/>
    <col min="6" max="6" width="8.28515625" style="41" customWidth="1"/>
    <col min="7" max="7" width="7.5703125" style="41" customWidth="1"/>
    <col min="8" max="8" width="10.140625" style="41" customWidth="1"/>
    <col min="9" max="9" width="9.7109375" style="41" customWidth="1"/>
    <col min="10" max="10" width="14.85546875" style="41" customWidth="1"/>
    <col min="11" max="11" width="10.42578125" style="41" customWidth="1"/>
    <col min="12" max="12" width="11.85546875" style="41" customWidth="1"/>
    <col min="13" max="13" width="13.28515625" style="41" customWidth="1"/>
    <col min="14" max="14" width="18.42578125" style="41" customWidth="1"/>
    <col min="15" max="15" width="17.85546875" style="41" customWidth="1"/>
    <col min="16" max="16" width="13.42578125" style="41" customWidth="1"/>
    <col min="17" max="18" width="19.7109375" style="41" customWidth="1"/>
    <col min="19" max="19" width="12.28515625" style="42" bestFit="1" customWidth="1"/>
    <col min="20" max="20" width="14.28515625" style="41" customWidth="1"/>
    <col min="21" max="21" width="14.5703125" style="41" bestFit="1" customWidth="1"/>
    <col min="22" max="22" width="11.5703125" style="41" bestFit="1" customWidth="1"/>
    <col min="23" max="16384" width="9.140625" style="41"/>
  </cols>
  <sheetData>
    <row r="1" spans="2:19" ht="15" customHeight="1" x14ac:dyDescent="0.25">
      <c r="B1" s="91" t="s">
        <v>89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2:19" ht="15" customHeigh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2:19" ht="45.7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2:19" ht="25.5" customHeight="1" x14ac:dyDescent="0.25">
      <c r="B4" s="92" t="s">
        <v>86</v>
      </c>
      <c r="C4" s="92"/>
      <c r="D4" s="92"/>
      <c r="E4" s="92"/>
      <c r="F4" s="92"/>
      <c r="G4" s="92"/>
      <c r="H4" s="92" t="s">
        <v>87</v>
      </c>
      <c r="I4" s="92"/>
      <c r="J4" s="92"/>
      <c r="K4" s="92"/>
      <c r="L4" s="92"/>
      <c r="M4" s="92"/>
      <c r="N4" s="92"/>
    </row>
    <row r="5" spans="2:19" ht="15" customHeight="1" x14ac:dyDescent="0.25"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2:19" ht="15.75" thickBot="1" x14ac:dyDescent="0.3">
      <c r="B6" s="43"/>
    </row>
    <row r="7" spans="2:19" ht="46.5" customHeight="1" thickBot="1" x14ac:dyDescent="0.3">
      <c r="B7" s="73" t="s">
        <v>30</v>
      </c>
      <c r="C7" s="86" t="s">
        <v>31</v>
      </c>
      <c r="D7" s="73" t="s">
        <v>32</v>
      </c>
      <c r="E7" s="73" t="s">
        <v>33</v>
      </c>
      <c r="F7" s="73" t="s">
        <v>34</v>
      </c>
      <c r="G7" s="73" t="s">
        <v>35</v>
      </c>
      <c r="H7" s="73" t="s">
        <v>36</v>
      </c>
      <c r="I7" s="73"/>
      <c r="J7" s="73"/>
      <c r="K7" s="73"/>
      <c r="L7" s="73"/>
      <c r="M7" s="73" t="s">
        <v>37</v>
      </c>
      <c r="N7" s="73"/>
      <c r="O7" s="73"/>
      <c r="P7" s="73" t="s">
        <v>38</v>
      </c>
      <c r="Q7" s="73"/>
      <c r="S7" s="41"/>
    </row>
    <row r="8" spans="2:19" ht="61.5" customHeight="1" thickBot="1" x14ac:dyDescent="0.3">
      <c r="B8" s="73"/>
      <c r="C8" s="86"/>
      <c r="D8" s="73"/>
      <c r="E8" s="73"/>
      <c r="F8" s="73"/>
      <c r="G8" s="73"/>
      <c r="H8" s="40" t="s">
        <v>39</v>
      </c>
      <c r="I8" s="40" t="s">
        <v>40</v>
      </c>
      <c r="J8" s="40" t="s">
        <v>41</v>
      </c>
      <c r="K8" s="1" t="s">
        <v>42</v>
      </c>
      <c r="L8" s="40" t="s">
        <v>43</v>
      </c>
      <c r="M8" s="1" t="s">
        <v>44</v>
      </c>
      <c r="N8" s="1" t="s">
        <v>45</v>
      </c>
      <c r="O8" s="1" t="s">
        <v>46</v>
      </c>
      <c r="P8" s="1" t="s">
        <v>47</v>
      </c>
      <c r="Q8" s="61" t="s">
        <v>48</v>
      </c>
      <c r="S8" s="41"/>
    </row>
    <row r="9" spans="2:19" ht="30" customHeight="1" thickBot="1" x14ac:dyDescent="0.3">
      <c r="B9" s="88">
        <v>2</v>
      </c>
      <c r="C9" s="87"/>
      <c r="D9" s="44">
        <v>27</v>
      </c>
      <c r="E9" s="44" t="s">
        <v>76</v>
      </c>
      <c r="F9" s="44">
        <v>300</v>
      </c>
      <c r="G9" s="44" t="s">
        <v>35</v>
      </c>
      <c r="H9" s="45">
        <v>0</v>
      </c>
      <c r="I9" s="46" t="e">
        <f>VLOOKUP($C$9,'QUADRO ICMS'!$C$4:$V$31,20,0)</f>
        <v>#N/A</v>
      </c>
      <c r="J9" s="47">
        <v>0</v>
      </c>
      <c r="K9" s="54">
        <f t="shared" ref="K9:K13" si="0">ROUND(J9*H9,2)</f>
        <v>0</v>
      </c>
      <c r="L9" s="90">
        <v>0</v>
      </c>
      <c r="M9" s="54" t="e">
        <f t="shared" ref="M9:M13" si="1">ROUND(J9*I9,2)</f>
        <v>#N/A</v>
      </c>
      <c r="N9" s="54">
        <f t="shared" ref="N9:N13" si="2">J9+K9</f>
        <v>0</v>
      </c>
      <c r="O9" s="54">
        <f>ROUND((N9*F9)+L9,2)</f>
        <v>0</v>
      </c>
      <c r="P9" s="54" t="e">
        <f t="shared" ref="P9:P13" si="3">ROUND(((((J9-M9)/(1-20%))*20%)-M9)+N9,2)</f>
        <v>#N/A</v>
      </c>
      <c r="Q9" s="54" t="e">
        <f>ROUND(P9*F9,2)</f>
        <v>#N/A</v>
      </c>
    </row>
    <row r="10" spans="2:19" ht="30" customHeight="1" thickBot="1" x14ac:dyDescent="0.3">
      <c r="B10" s="88"/>
      <c r="C10" s="87"/>
      <c r="D10" s="44">
        <v>28</v>
      </c>
      <c r="E10" s="44" t="s">
        <v>77</v>
      </c>
      <c r="F10" s="44">
        <v>2</v>
      </c>
      <c r="G10" s="44" t="s">
        <v>35</v>
      </c>
      <c r="H10" s="45">
        <v>0</v>
      </c>
      <c r="I10" s="46" t="e">
        <f>VLOOKUP($C$9,'QUADRO ICMS'!$C$4:$V$31,20,0)</f>
        <v>#N/A</v>
      </c>
      <c r="J10" s="47">
        <v>0</v>
      </c>
      <c r="K10" s="54">
        <f t="shared" si="0"/>
        <v>0</v>
      </c>
      <c r="L10" s="90"/>
      <c r="M10" s="54" t="e">
        <f t="shared" si="1"/>
        <v>#N/A</v>
      </c>
      <c r="N10" s="54">
        <f t="shared" si="2"/>
        <v>0</v>
      </c>
      <c r="O10" s="54">
        <f>ROUND((N10*F10)+L10,2)</f>
        <v>0</v>
      </c>
      <c r="P10" s="54" t="e">
        <f t="shared" si="3"/>
        <v>#N/A</v>
      </c>
      <c r="Q10" s="54" t="e">
        <f>ROUND(P10*F10,2)</f>
        <v>#N/A</v>
      </c>
    </row>
    <row r="11" spans="2:19" ht="30" customHeight="1" thickBot="1" x14ac:dyDescent="0.3">
      <c r="B11" s="88"/>
      <c r="C11" s="87"/>
      <c r="D11" s="44">
        <v>29</v>
      </c>
      <c r="E11" s="44" t="s">
        <v>78</v>
      </c>
      <c r="F11" s="44">
        <v>2</v>
      </c>
      <c r="G11" s="44" t="s">
        <v>35</v>
      </c>
      <c r="H11" s="45">
        <v>0</v>
      </c>
      <c r="I11" s="46" t="e">
        <f>VLOOKUP($C$9,'QUADRO ICMS'!$C$4:$V$31,20,0)</f>
        <v>#N/A</v>
      </c>
      <c r="J11" s="47">
        <v>0</v>
      </c>
      <c r="K11" s="54">
        <f t="shared" si="0"/>
        <v>0</v>
      </c>
      <c r="L11" s="90"/>
      <c r="M11" s="54" t="e">
        <f t="shared" si="1"/>
        <v>#N/A</v>
      </c>
      <c r="N11" s="54">
        <f t="shared" si="2"/>
        <v>0</v>
      </c>
      <c r="O11" s="54">
        <f>ROUND((N11*F11)+L11,2)</f>
        <v>0</v>
      </c>
      <c r="P11" s="54" t="e">
        <f t="shared" si="3"/>
        <v>#N/A</v>
      </c>
      <c r="Q11" s="54" t="e">
        <f>ROUND(P11*F11,2)</f>
        <v>#N/A</v>
      </c>
    </row>
    <row r="12" spans="2:19" ht="30" customHeight="1" thickBot="1" x14ac:dyDescent="0.3">
      <c r="B12" s="88"/>
      <c r="C12" s="87"/>
      <c r="D12" s="44">
        <v>30</v>
      </c>
      <c r="E12" s="44" t="s">
        <v>79</v>
      </c>
      <c r="F12" s="44">
        <v>2</v>
      </c>
      <c r="G12" s="44" t="s">
        <v>35</v>
      </c>
      <c r="H12" s="45">
        <v>0</v>
      </c>
      <c r="I12" s="46" t="e">
        <f>VLOOKUP($C$9,'QUADRO ICMS'!$C$4:$V$31,20,0)</f>
        <v>#N/A</v>
      </c>
      <c r="J12" s="47">
        <v>0</v>
      </c>
      <c r="K12" s="54">
        <f t="shared" si="0"/>
        <v>0</v>
      </c>
      <c r="L12" s="90"/>
      <c r="M12" s="54" t="e">
        <f t="shared" si="1"/>
        <v>#N/A</v>
      </c>
      <c r="N12" s="54">
        <f t="shared" si="2"/>
        <v>0</v>
      </c>
      <c r="O12" s="54">
        <f>ROUND((N12*F12)+L12,2)</f>
        <v>0</v>
      </c>
      <c r="P12" s="54" t="e">
        <f t="shared" si="3"/>
        <v>#N/A</v>
      </c>
      <c r="Q12" s="54" t="e">
        <f>ROUND(P12*F12,2)</f>
        <v>#N/A</v>
      </c>
    </row>
    <row r="13" spans="2:19" ht="30" customHeight="1" thickBot="1" x14ac:dyDescent="0.3">
      <c r="B13" s="88"/>
      <c r="C13" s="87"/>
      <c r="D13" s="44">
        <v>31</v>
      </c>
      <c r="E13" s="44" t="s">
        <v>80</v>
      </c>
      <c r="F13" s="44">
        <v>2</v>
      </c>
      <c r="G13" s="44" t="s">
        <v>35</v>
      </c>
      <c r="H13" s="45">
        <v>0</v>
      </c>
      <c r="I13" s="46" t="e">
        <f>VLOOKUP($C$9,'QUADRO ICMS'!$C$4:$V$31,20,0)</f>
        <v>#N/A</v>
      </c>
      <c r="J13" s="47">
        <v>0</v>
      </c>
      <c r="K13" s="54">
        <f t="shared" si="0"/>
        <v>0</v>
      </c>
      <c r="L13" s="90"/>
      <c r="M13" s="54" t="e">
        <f t="shared" si="1"/>
        <v>#N/A</v>
      </c>
      <c r="N13" s="54">
        <f t="shared" si="2"/>
        <v>0</v>
      </c>
      <c r="O13" s="54">
        <f>ROUND((N13*F13)+L13,2)</f>
        <v>0</v>
      </c>
      <c r="P13" s="54" t="e">
        <f t="shared" si="3"/>
        <v>#N/A</v>
      </c>
      <c r="Q13" s="54" t="e">
        <f>ROUND(P13*F13,2)</f>
        <v>#N/A</v>
      </c>
    </row>
    <row r="14" spans="2:19" ht="30" customHeight="1" thickBot="1" x14ac:dyDescent="0.3">
      <c r="B14" s="62"/>
      <c r="C14" s="73"/>
      <c r="D14" s="73"/>
      <c r="E14" s="73"/>
      <c r="F14" s="73"/>
      <c r="G14" s="73"/>
      <c r="H14" s="73"/>
      <c r="I14" s="73"/>
      <c r="J14" s="63"/>
      <c r="K14" s="63"/>
      <c r="L14" s="64" t="s">
        <v>75</v>
      </c>
      <c r="M14" s="89">
        <f>ROUND(SUM(O9:O13),2)</f>
        <v>0</v>
      </c>
      <c r="N14" s="89"/>
      <c r="O14" s="89"/>
      <c r="P14" s="89" t="e">
        <f>ROUND(SUM(Q9:Q13),2)</f>
        <v>#N/A</v>
      </c>
      <c r="Q14" s="89"/>
    </row>
    <row r="19" spans="2:17" ht="102.75" customHeight="1" x14ac:dyDescent="0.25">
      <c r="B19" s="93" t="s">
        <v>88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52" ht="15" customHeight="1" x14ac:dyDescent="0.25"/>
  </sheetData>
  <mergeCells count="20">
    <mergeCell ref="B19:Q19"/>
    <mergeCell ref="C14:I14"/>
    <mergeCell ref="M14:O14"/>
    <mergeCell ref="P14:Q14"/>
    <mergeCell ref="L9:L13"/>
    <mergeCell ref="B1:Q3"/>
    <mergeCell ref="B4:G4"/>
    <mergeCell ref="H4:N4"/>
    <mergeCell ref="C9:C13"/>
    <mergeCell ref="B9:B13"/>
    <mergeCell ref="H7:L7"/>
    <mergeCell ref="M7:O7"/>
    <mergeCell ref="P7:Q7"/>
    <mergeCell ref="C5:Q5"/>
    <mergeCell ref="B7:B8"/>
    <mergeCell ref="C7:C8"/>
    <mergeCell ref="D7:D8"/>
    <mergeCell ref="E7:E8"/>
    <mergeCell ref="F7:F8"/>
    <mergeCell ref="G7:G8"/>
  </mergeCells>
  <pageMargins left="0.51181102362204722" right="0.51181102362204722" top="0.59055118110236227" bottom="0.59055118110236227" header="0.31496062992125984" footer="0.31496062992125984"/>
  <pageSetup paperSize="9" scale="37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2CC214-D3FD-4605-87E1-66AA7F37DF9B}">
          <x14:formula1>
            <xm:f>'QUADRO ICMS'!$C$4:$C$31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E4A0E-E5FA-4A84-BECD-8BD59B2CD91A}">
  <sheetPr>
    <pageSetUpPr fitToPage="1"/>
  </sheetPr>
  <dimension ref="B1:S49"/>
  <sheetViews>
    <sheetView showGridLines="0" zoomScale="85" zoomScaleNormal="85" workbookViewId="0">
      <selection activeCell="B17" sqref="B17:Q17"/>
    </sheetView>
  </sheetViews>
  <sheetFormatPr defaultRowHeight="15" x14ac:dyDescent="0.25"/>
  <cols>
    <col min="1" max="2" width="9.140625" style="41"/>
    <col min="3" max="3" width="8.28515625" style="41" customWidth="1"/>
    <col min="4" max="4" width="7" style="41" customWidth="1"/>
    <col min="5" max="5" width="40" style="41" customWidth="1"/>
    <col min="6" max="6" width="8.28515625" style="41" customWidth="1"/>
    <col min="7" max="7" width="7.5703125" style="41" customWidth="1"/>
    <col min="8" max="8" width="10.140625" style="41" customWidth="1"/>
    <col min="9" max="9" width="9.7109375" style="41" customWidth="1"/>
    <col min="10" max="10" width="14.85546875" style="41" customWidth="1"/>
    <col min="11" max="11" width="10.42578125" style="41" customWidth="1"/>
    <col min="12" max="12" width="11.85546875" style="41" customWidth="1"/>
    <col min="13" max="13" width="13.28515625" style="41" customWidth="1"/>
    <col min="14" max="14" width="18.42578125" style="41" customWidth="1"/>
    <col min="15" max="15" width="17.85546875" style="41" customWidth="1"/>
    <col min="16" max="16" width="13.42578125" style="41" customWidth="1"/>
    <col min="17" max="17" width="17.5703125" style="41" customWidth="1"/>
    <col min="18" max="18" width="19.7109375" style="41" customWidth="1"/>
    <col min="19" max="19" width="12.28515625" style="42" bestFit="1" customWidth="1"/>
    <col min="20" max="20" width="14.28515625" style="41" customWidth="1"/>
    <col min="21" max="21" width="14.5703125" style="41" bestFit="1" customWidth="1"/>
    <col min="22" max="22" width="11.5703125" style="41" bestFit="1" customWidth="1"/>
    <col min="23" max="16384" width="9.140625" style="41"/>
  </cols>
  <sheetData>
    <row r="1" spans="2:19" ht="15" customHeight="1" x14ac:dyDescent="0.25">
      <c r="B1" s="91" t="s">
        <v>89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2:19" ht="15" customHeigh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2:19" ht="60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2:19" ht="27" customHeight="1" x14ac:dyDescent="0.25">
      <c r="B4" s="92" t="s">
        <v>86</v>
      </c>
      <c r="C4" s="92"/>
      <c r="D4" s="92"/>
      <c r="E4" s="92"/>
      <c r="F4" s="92"/>
      <c r="G4" s="92"/>
      <c r="H4" s="92" t="s">
        <v>87</v>
      </c>
      <c r="I4" s="92"/>
      <c r="J4" s="92"/>
      <c r="K4" s="92"/>
      <c r="L4" s="92"/>
      <c r="M4" s="92"/>
      <c r="N4" s="92"/>
    </row>
    <row r="5" spans="2:19" ht="15" customHeight="1" x14ac:dyDescent="0.25"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2:19" ht="15.75" thickBot="1" x14ac:dyDescent="0.3">
      <c r="B6" s="43"/>
    </row>
    <row r="7" spans="2:19" ht="46.5" customHeight="1" thickBot="1" x14ac:dyDescent="0.3">
      <c r="B7" s="73" t="s">
        <v>30</v>
      </c>
      <c r="C7" s="86" t="s">
        <v>31</v>
      </c>
      <c r="D7" s="73" t="s">
        <v>32</v>
      </c>
      <c r="E7" s="73" t="s">
        <v>33</v>
      </c>
      <c r="F7" s="73" t="s">
        <v>34</v>
      </c>
      <c r="G7" s="73" t="s">
        <v>35</v>
      </c>
      <c r="H7" s="73" t="s">
        <v>36</v>
      </c>
      <c r="I7" s="73"/>
      <c r="J7" s="73"/>
      <c r="K7" s="73"/>
      <c r="L7" s="73"/>
      <c r="M7" s="73" t="s">
        <v>37</v>
      </c>
      <c r="N7" s="73"/>
      <c r="O7" s="73"/>
      <c r="P7" s="73" t="s">
        <v>38</v>
      </c>
      <c r="Q7" s="73"/>
      <c r="S7" s="41"/>
    </row>
    <row r="8" spans="2:19" ht="61.5" customHeight="1" thickBot="1" x14ac:dyDescent="0.3">
      <c r="B8" s="73"/>
      <c r="C8" s="86"/>
      <c r="D8" s="73"/>
      <c r="E8" s="73"/>
      <c r="F8" s="73"/>
      <c r="G8" s="73"/>
      <c r="H8" s="40" t="s">
        <v>39</v>
      </c>
      <c r="I8" s="40" t="s">
        <v>40</v>
      </c>
      <c r="J8" s="40" t="s">
        <v>41</v>
      </c>
      <c r="K8" s="1" t="s">
        <v>42</v>
      </c>
      <c r="L8" s="40" t="s">
        <v>43</v>
      </c>
      <c r="M8" s="1" t="s">
        <v>44</v>
      </c>
      <c r="N8" s="1" t="s">
        <v>45</v>
      </c>
      <c r="O8" s="1" t="s">
        <v>46</v>
      </c>
      <c r="P8" s="1" t="s">
        <v>47</v>
      </c>
      <c r="Q8" s="61" t="s">
        <v>48</v>
      </c>
      <c r="S8" s="41"/>
    </row>
    <row r="9" spans="2:19" ht="30" customHeight="1" thickBot="1" x14ac:dyDescent="0.3">
      <c r="B9" s="88">
        <v>3</v>
      </c>
      <c r="C9" s="87"/>
      <c r="D9" s="44">
        <v>32</v>
      </c>
      <c r="E9" s="44" t="s">
        <v>81</v>
      </c>
      <c r="F9" s="44">
        <v>200</v>
      </c>
      <c r="G9" s="44" t="s">
        <v>35</v>
      </c>
      <c r="H9" s="45">
        <v>0</v>
      </c>
      <c r="I9" s="46" t="e">
        <f>VLOOKUP($C$9,'QUADRO ICMS'!$C$4:$V$31,20,0)</f>
        <v>#N/A</v>
      </c>
      <c r="J9" s="47">
        <v>0</v>
      </c>
      <c r="K9" s="54">
        <f t="shared" ref="K9:K10" si="0">ROUND(J9*H9,2)</f>
        <v>0</v>
      </c>
      <c r="L9" s="90">
        <v>0</v>
      </c>
      <c r="M9" s="54" t="e">
        <f>ROUND(J9*I9,2)</f>
        <v>#N/A</v>
      </c>
      <c r="N9" s="54">
        <f>J9+K9</f>
        <v>0</v>
      </c>
      <c r="O9" s="54">
        <f>ROUND((N9*F9)+$L$11,2)</f>
        <v>0</v>
      </c>
      <c r="P9" s="54" t="e">
        <f>ROUND(((((J9-M9)/(1-20%))*20%)-M9)+N9,2)</f>
        <v>#N/A</v>
      </c>
      <c r="Q9" s="54" t="e">
        <f>ROUND(P9*F9,2)</f>
        <v>#N/A</v>
      </c>
      <c r="R9" s="42"/>
      <c r="S9" s="41"/>
    </row>
    <row r="10" spans="2:19" ht="30" customHeight="1" thickBot="1" x14ac:dyDescent="0.3">
      <c r="B10" s="88"/>
      <c r="C10" s="87"/>
      <c r="D10" s="44">
        <v>33</v>
      </c>
      <c r="E10" s="44" t="s">
        <v>82</v>
      </c>
      <c r="F10" s="44">
        <v>10</v>
      </c>
      <c r="G10" s="44" t="s">
        <v>35</v>
      </c>
      <c r="H10" s="45">
        <v>0</v>
      </c>
      <c r="I10" s="46" t="e">
        <f>VLOOKUP($C$9,'QUADRO ICMS'!$C$4:$V$31,20,0)</f>
        <v>#N/A</v>
      </c>
      <c r="J10" s="47">
        <v>0</v>
      </c>
      <c r="K10" s="54">
        <f t="shared" si="0"/>
        <v>0</v>
      </c>
      <c r="L10" s="90"/>
      <c r="M10" s="54" t="e">
        <f>ROUND(J10*I10,2)</f>
        <v>#N/A</v>
      </c>
      <c r="N10" s="54">
        <f>J10+K10</f>
        <v>0</v>
      </c>
      <c r="O10" s="54">
        <f>ROUND((N10*F10)+$L$11,2)</f>
        <v>0</v>
      </c>
      <c r="P10" s="54" t="e">
        <f>ROUND(((((J10-M10)/(1-20%))*20%)-M10)+N10,2)</f>
        <v>#N/A</v>
      </c>
      <c r="Q10" s="54" t="e">
        <f>ROUND(P10*F10,2)</f>
        <v>#N/A</v>
      </c>
      <c r="R10" s="42"/>
      <c r="S10" s="41"/>
    </row>
    <row r="11" spans="2:19" ht="30" customHeight="1" thickBot="1" x14ac:dyDescent="0.3">
      <c r="B11" s="88"/>
      <c r="C11" s="87"/>
      <c r="D11" s="44">
        <v>34</v>
      </c>
      <c r="E11" s="44" t="s">
        <v>83</v>
      </c>
      <c r="F11" s="44">
        <v>200</v>
      </c>
      <c r="G11" s="44" t="s">
        <v>35</v>
      </c>
      <c r="H11" s="45">
        <v>0</v>
      </c>
      <c r="I11" s="46" t="e">
        <f>VLOOKUP($C$9,'QUADRO ICMS'!$C$4:$V$31,20,0)</f>
        <v>#N/A</v>
      </c>
      <c r="J11" s="47">
        <v>0</v>
      </c>
      <c r="K11" s="54">
        <f>ROUND(J11*H11,2)</f>
        <v>0</v>
      </c>
      <c r="L11" s="90"/>
      <c r="M11" s="54" t="e">
        <f>ROUND(J11*I11,2)</f>
        <v>#N/A</v>
      </c>
      <c r="N11" s="54">
        <f>J11+K11</f>
        <v>0</v>
      </c>
      <c r="O11" s="54">
        <f>ROUND((N11*F11)+$L$11,2)</f>
        <v>0</v>
      </c>
      <c r="P11" s="54" t="e">
        <f>ROUND(((((J11-M11)/(1-20%))*20%)-M11)+N11,2)</f>
        <v>#N/A</v>
      </c>
      <c r="Q11" s="54" t="e">
        <f>ROUND(P11*F11,2)</f>
        <v>#N/A</v>
      </c>
      <c r="R11" s="42"/>
      <c r="S11" s="41"/>
    </row>
    <row r="12" spans="2:19" ht="30" customHeight="1" thickBot="1" x14ac:dyDescent="0.3">
      <c r="B12" s="62"/>
      <c r="C12" s="73"/>
      <c r="D12" s="73"/>
      <c r="E12" s="73"/>
      <c r="F12" s="73"/>
      <c r="G12" s="73"/>
      <c r="H12" s="73"/>
      <c r="I12" s="73"/>
      <c r="J12" s="63"/>
      <c r="K12" s="63"/>
      <c r="L12" s="64" t="s">
        <v>75</v>
      </c>
      <c r="M12" s="89">
        <f>ROUND(SUM(O9:O11),2)</f>
        <v>0</v>
      </c>
      <c r="N12" s="89"/>
      <c r="O12" s="89"/>
      <c r="P12" s="89" t="e">
        <f>ROUND(SUM(Q9:Q11),2)</f>
        <v>#N/A</v>
      </c>
      <c r="Q12" s="89"/>
      <c r="R12" s="42"/>
    </row>
    <row r="17" spans="2:17" ht="83.25" customHeight="1" x14ac:dyDescent="0.25">
      <c r="B17" s="93" t="s">
        <v>88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49" ht="15" customHeight="1" x14ac:dyDescent="0.25"/>
  </sheetData>
  <mergeCells count="20">
    <mergeCell ref="P12:Q12"/>
    <mergeCell ref="B1:Q3"/>
    <mergeCell ref="B4:G4"/>
    <mergeCell ref="H4:N4"/>
    <mergeCell ref="B17:Q17"/>
    <mergeCell ref="C9:C11"/>
    <mergeCell ref="B9:B11"/>
    <mergeCell ref="L9:L11"/>
    <mergeCell ref="C12:I12"/>
    <mergeCell ref="M12:O12"/>
    <mergeCell ref="C5:Q5"/>
    <mergeCell ref="B7:B8"/>
    <mergeCell ref="C7:C8"/>
    <mergeCell ref="D7:D8"/>
    <mergeCell ref="E7:E8"/>
    <mergeCell ref="F7:F8"/>
    <mergeCell ref="G7:G8"/>
    <mergeCell ref="H7:L7"/>
    <mergeCell ref="M7:O7"/>
    <mergeCell ref="P7:Q7"/>
  </mergeCells>
  <pageMargins left="0.51181102362204722" right="0.51181102362204722" top="0.59055118110236227" bottom="0.59055118110236227" header="0.31496062992125984" footer="0.31496062992125984"/>
  <pageSetup paperSize="9" scale="37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80651F-F092-4636-BA61-9940732E3747}">
          <x14:formula1>
            <xm:f>'QUADRO ICMS'!$C$4:$C$31</xm:f>
          </x14:formula1>
          <xm:sqref>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2B29-ADA7-42A9-AB0B-8B09B9568D76}">
  <sheetPr>
    <pageSetUpPr fitToPage="1"/>
  </sheetPr>
  <dimension ref="B1:S49"/>
  <sheetViews>
    <sheetView showGridLines="0" tabSelected="1" zoomScale="85" zoomScaleNormal="85" workbookViewId="0">
      <selection activeCell="I28" sqref="I28"/>
    </sheetView>
  </sheetViews>
  <sheetFormatPr defaultRowHeight="15" x14ac:dyDescent="0.25"/>
  <cols>
    <col min="1" max="2" width="9.140625" style="41"/>
    <col min="3" max="3" width="8.28515625" style="41" customWidth="1"/>
    <col min="4" max="4" width="7" style="41" customWidth="1"/>
    <col min="5" max="5" width="40" style="41" customWidth="1"/>
    <col min="6" max="6" width="8.28515625" style="41" customWidth="1"/>
    <col min="7" max="7" width="7.5703125" style="41" customWidth="1"/>
    <col min="8" max="8" width="10.140625" style="41" customWidth="1"/>
    <col min="9" max="9" width="9.7109375" style="41" customWidth="1"/>
    <col min="10" max="10" width="14.85546875" style="41" customWidth="1"/>
    <col min="11" max="11" width="10.42578125" style="41" customWidth="1"/>
    <col min="12" max="12" width="11.85546875" style="41" customWidth="1"/>
    <col min="13" max="13" width="13.28515625" style="41" customWidth="1"/>
    <col min="14" max="14" width="18.42578125" style="41" customWidth="1"/>
    <col min="15" max="15" width="17.85546875" style="41" customWidth="1"/>
    <col min="16" max="16" width="13.42578125" style="41" customWidth="1"/>
    <col min="17" max="17" width="17.5703125" style="41" customWidth="1"/>
    <col min="18" max="18" width="19.7109375" style="41" customWidth="1"/>
    <col min="19" max="19" width="12.28515625" style="42" bestFit="1" customWidth="1"/>
    <col min="20" max="20" width="14.28515625" style="41" customWidth="1"/>
    <col min="21" max="21" width="14.5703125" style="41" bestFit="1" customWidth="1"/>
    <col min="22" max="22" width="11.5703125" style="41" bestFit="1" customWidth="1"/>
    <col min="23" max="16384" width="9.140625" style="41"/>
  </cols>
  <sheetData>
    <row r="1" spans="2:19" ht="15" customHeight="1" x14ac:dyDescent="0.25">
      <c r="B1" s="91" t="s">
        <v>89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2:19" ht="15" customHeigh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2:19" ht="48.7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2:19" ht="31.5" customHeight="1" x14ac:dyDescent="0.25">
      <c r="B4" s="92" t="s">
        <v>86</v>
      </c>
      <c r="C4" s="92"/>
      <c r="D4" s="92"/>
      <c r="E4" s="92"/>
      <c r="F4" s="92"/>
      <c r="G4" s="92"/>
      <c r="H4" s="92" t="s">
        <v>87</v>
      </c>
      <c r="I4" s="92"/>
      <c r="J4" s="92"/>
      <c r="K4" s="92"/>
      <c r="L4" s="92"/>
      <c r="M4" s="92"/>
      <c r="N4" s="92"/>
    </row>
    <row r="5" spans="2:19" ht="15" customHeight="1" x14ac:dyDescent="0.25"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2:19" ht="15.75" thickBot="1" x14ac:dyDescent="0.3">
      <c r="B6" s="43"/>
    </row>
    <row r="7" spans="2:19" ht="46.5" customHeight="1" thickBot="1" x14ac:dyDescent="0.3">
      <c r="B7" s="73" t="s">
        <v>30</v>
      </c>
      <c r="C7" s="86" t="s">
        <v>31</v>
      </c>
      <c r="D7" s="73" t="s">
        <v>32</v>
      </c>
      <c r="E7" s="73" t="s">
        <v>33</v>
      </c>
      <c r="F7" s="73" t="s">
        <v>34</v>
      </c>
      <c r="G7" s="73" t="s">
        <v>35</v>
      </c>
      <c r="H7" s="73" t="s">
        <v>36</v>
      </c>
      <c r="I7" s="73"/>
      <c r="J7" s="73"/>
      <c r="K7" s="73"/>
      <c r="L7" s="73"/>
      <c r="M7" s="73" t="s">
        <v>37</v>
      </c>
      <c r="N7" s="73"/>
      <c r="O7" s="73"/>
      <c r="P7" s="73" t="s">
        <v>38</v>
      </c>
      <c r="Q7" s="73"/>
      <c r="S7" s="41"/>
    </row>
    <row r="8" spans="2:19" ht="61.5" customHeight="1" thickBot="1" x14ac:dyDescent="0.3">
      <c r="B8" s="73"/>
      <c r="C8" s="86"/>
      <c r="D8" s="73"/>
      <c r="E8" s="73"/>
      <c r="F8" s="73"/>
      <c r="G8" s="73"/>
      <c r="H8" s="40" t="s">
        <v>39</v>
      </c>
      <c r="I8" s="40" t="s">
        <v>40</v>
      </c>
      <c r="J8" s="40" t="s">
        <v>41</v>
      </c>
      <c r="K8" s="1" t="s">
        <v>42</v>
      </c>
      <c r="L8" s="40" t="s">
        <v>43</v>
      </c>
      <c r="M8" s="1" t="s">
        <v>44</v>
      </c>
      <c r="N8" s="1" t="s">
        <v>45</v>
      </c>
      <c r="O8" s="1" t="s">
        <v>46</v>
      </c>
      <c r="P8" s="1" t="s">
        <v>47</v>
      </c>
      <c r="Q8" s="61" t="s">
        <v>48</v>
      </c>
      <c r="S8" s="41"/>
    </row>
    <row r="9" spans="2:19" ht="30" customHeight="1" thickBot="1" x14ac:dyDescent="0.3">
      <c r="B9" s="88">
        <v>4</v>
      </c>
      <c r="C9" s="87"/>
      <c r="D9" s="44">
        <v>35</v>
      </c>
      <c r="E9" s="44" t="s">
        <v>84</v>
      </c>
      <c r="F9" s="44">
        <v>5</v>
      </c>
      <c r="G9" s="44" t="s">
        <v>35</v>
      </c>
      <c r="H9" s="45">
        <v>0</v>
      </c>
      <c r="I9" s="46" t="e">
        <f>VLOOKUP($C$9,'QUADRO ICMS'!$C$4:$V$31,20,0)</f>
        <v>#N/A</v>
      </c>
      <c r="J9" s="47">
        <v>0</v>
      </c>
      <c r="K9" s="54">
        <f t="shared" ref="K9:K10" si="0">ROUND(J9*H9,2)</f>
        <v>0</v>
      </c>
      <c r="L9" s="90">
        <v>0</v>
      </c>
      <c r="M9" s="54" t="e">
        <f>ROUND(J9*I9,2)</f>
        <v>#N/A</v>
      </c>
      <c r="N9" s="54">
        <f>J9+K9</f>
        <v>0</v>
      </c>
      <c r="O9" s="54">
        <f>ROUND((N9*F9)+L9,2)</f>
        <v>0</v>
      </c>
      <c r="P9" s="54" t="e">
        <f>ROUND(((((J9-M9)/(1-20%))*20%)-M9)+N9,2)</f>
        <v>#N/A</v>
      </c>
      <c r="Q9" s="54" t="e">
        <f>ROUND(P9*F9,2)</f>
        <v>#N/A</v>
      </c>
    </row>
    <row r="10" spans="2:19" ht="30" customHeight="1" thickBot="1" x14ac:dyDescent="0.3">
      <c r="B10" s="88"/>
      <c r="C10" s="87"/>
      <c r="D10" s="44">
        <v>36</v>
      </c>
      <c r="E10" s="44" t="s">
        <v>85</v>
      </c>
      <c r="F10" s="44">
        <v>5</v>
      </c>
      <c r="G10" s="44" t="s">
        <v>35</v>
      </c>
      <c r="H10" s="45">
        <v>0</v>
      </c>
      <c r="I10" s="46" t="e">
        <f>VLOOKUP($C$9,'QUADRO ICMS'!$C$4:$V$31,20,0)</f>
        <v>#N/A</v>
      </c>
      <c r="J10" s="47">
        <v>0</v>
      </c>
      <c r="K10" s="54">
        <f t="shared" si="0"/>
        <v>0</v>
      </c>
      <c r="L10" s="90"/>
      <c r="M10" s="54" t="e">
        <f t="shared" ref="M10" si="1">ROUND(J10*I10,2)</f>
        <v>#N/A</v>
      </c>
      <c r="N10" s="54">
        <f t="shared" ref="N10" si="2">J10+K10</f>
        <v>0</v>
      </c>
      <c r="O10" s="54">
        <f>ROUND((N10*F10)+L10,2)</f>
        <v>0</v>
      </c>
      <c r="P10" s="54" t="e">
        <f t="shared" ref="P10" si="3">ROUND(((((J10-M10)/(1-20%))*20%)-M10)+N10,2)</f>
        <v>#N/A</v>
      </c>
      <c r="Q10" s="54" t="e">
        <f>ROUND(P10*F10,2)</f>
        <v>#N/A</v>
      </c>
    </row>
    <row r="11" spans="2:19" ht="30" customHeight="1" thickBot="1" x14ac:dyDescent="0.3">
      <c r="B11" s="62"/>
      <c r="C11" s="73"/>
      <c r="D11" s="73"/>
      <c r="E11" s="73"/>
      <c r="F11" s="73"/>
      <c r="G11" s="73"/>
      <c r="H11" s="73"/>
      <c r="I11" s="73"/>
      <c r="J11" s="63"/>
      <c r="K11" s="63"/>
      <c r="L11" s="64" t="s">
        <v>75</v>
      </c>
      <c r="M11" s="89">
        <f>ROUND(SUM(O9:O10),2)</f>
        <v>0</v>
      </c>
      <c r="N11" s="89"/>
      <c r="O11" s="89"/>
      <c r="P11" s="89" t="e">
        <f>ROUND(SUM(Q9:Q10),2)</f>
        <v>#N/A</v>
      </c>
      <c r="Q11" s="89"/>
    </row>
    <row r="12" spans="2:19" ht="15" customHeight="1" x14ac:dyDescent="0.25"/>
    <row r="16" spans="2:19" ht="80.25" customHeight="1" x14ac:dyDescent="0.25">
      <c r="B16" s="93" t="s">
        <v>88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</row>
    <row r="49" ht="15" customHeight="1" x14ac:dyDescent="0.25"/>
  </sheetData>
  <mergeCells count="20">
    <mergeCell ref="B16:Q16"/>
    <mergeCell ref="B9:B10"/>
    <mergeCell ref="H7:L7"/>
    <mergeCell ref="M7:O7"/>
    <mergeCell ref="P7:Q7"/>
    <mergeCell ref="C11:I11"/>
    <mergeCell ref="M11:O11"/>
    <mergeCell ref="P11:Q11"/>
    <mergeCell ref="C9:C10"/>
    <mergeCell ref="L9:L10"/>
    <mergeCell ref="C5:Q5"/>
    <mergeCell ref="B7:B8"/>
    <mergeCell ref="C7:C8"/>
    <mergeCell ref="D7:D8"/>
    <mergeCell ref="E7:E8"/>
    <mergeCell ref="F7:F8"/>
    <mergeCell ref="G7:G8"/>
    <mergeCell ref="B1:Q3"/>
    <mergeCell ref="B4:G4"/>
    <mergeCell ref="H4:N4"/>
  </mergeCells>
  <pageMargins left="0.51181102362204722" right="0.51181102362204722" top="0.59055118110236227" bottom="0.59055118110236227" header="0.31496062992125984" footer="0.31496062992125984"/>
  <pageSetup paperSize="9" scale="37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0DF49-4992-4083-AF09-8F0623FBECFB}">
          <x14:formula1>
            <xm:f>'QUADRO ICMS'!$C$4:$C$31</xm:f>
          </x14:formula1>
          <xm:sqref>C9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1a4a5-4b6f-4a7c-9707-0b94225d630f">
      <Terms xmlns="http://schemas.microsoft.com/office/infopath/2007/PartnerControls"/>
    </lcf76f155ced4ddcb4097134ff3c332f>
    <TaxCatchAll xmlns="b1075110-fc48-461c-a618-470173d75a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8660C19610C14EB61891F8E4DDB60C" ma:contentTypeVersion="12" ma:contentTypeDescription="Create a new document." ma:contentTypeScope="" ma:versionID="9fbe799128af2c18c9e8839fdcd9f4e8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d6534dab20b91a267776fd867d9ce3c6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73450-ABD1-456C-9A30-579285E11F2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97f1a4a5-4b6f-4a7c-9707-0b94225d630f"/>
    <ds:schemaRef ds:uri="http://schemas.microsoft.com/office/infopath/2007/PartnerControls"/>
    <ds:schemaRef ds:uri="b1075110-fc48-461c-a618-470173d75ad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6273D7-47A1-406C-AF5B-225B90737AC4}"/>
</file>

<file path=customXml/itemProps3.xml><?xml version="1.0" encoding="utf-8"?>
<ds:datastoreItem xmlns:ds="http://schemas.openxmlformats.org/officeDocument/2006/customXml" ds:itemID="{C35E46EE-643F-4C2C-958C-B5E4B611A9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QUADRO ICMS</vt:lpstr>
      <vt:lpstr>QR - GRUPO 1</vt:lpstr>
      <vt:lpstr>QR - GRUPO 2</vt:lpstr>
      <vt:lpstr>QR - GRUPO 3</vt:lpstr>
      <vt:lpstr>QR - GRUPO 4</vt:lpstr>
      <vt:lpstr>'QR - GRUPO 2'!Area_de_impressao</vt:lpstr>
      <vt:lpstr>'QR - GRUPO 3'!Area_de_impressao</vt:lpstr>
      <vt:lpstr>'QR - GRUPO 4'!Area_de_impressao</vt:lpstr>
    </vt:vector>
  </TitlesOfParts>
  <Manager/>
  <Company>Companhia Potiguar de Gás - POTIGÁS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jadson.anderson</dc:creator>
  <cp:keywords/>
  <dc:description/>
  <cp:lastModifiedBy>Rosianne Xavier</cp:lastModifiedBy>
  <cp:revision/>
  <dcterms:created xsi:type="dcterms:W3CDTF">2018-04-03T13:28:49Z</dcterms:created>
  <dcterms:modified xsi:type="dcterms:W3CDTF">2025-08-01T19:23:02Z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MediaServiceImageTags">
    <vt:lpwstr/>
  </property>
</Properties>
</file>